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67" i="2"/>
  <c r="P67"/>
  <c r="O67"/>
  <c r="N67"/>
  <c r="M67"/>
  <c r="L67"/>
  <c r="K67"/>
  <c r="J67"/>
  <c r="I67"/>
  <c r="H67"/>
  <c r="G67"/>
  <c r="F67"/>
  <c r="E67"/>
  <c r="D67"/>
  <c r="R67" s="1"/>
  <c r="R66"/>
  <c r="Q66"/>
  <c r="P66"/>
  <c r="O66"/>
  <c r="N66"/>
  <c r="M66"/>
  <c r="L66"/>
  <c r="K66"/>
  <c r="J66"/>
  <c r="I66"/>
  <c r="H66"/>
  <c r="G66"/>
  <c r="F66"/>
  <c r="E66"/>
  <c r="D66"/>
  <c r="Q65"/>
  <c r="P65"/>
  <c r="O65"/>
  <c r="N65"/>
  <c r="M65"/>
  <c r="L65"/>
  <c r="K65"/>
  <c r="J65"/>
  <c r="I65"/>
  <c r="H65"/>
  <c r="G65"/>
  <c r="E65"/>
  <c r="D65"/>
  <c r="R65" s="1"/>
  <c r="Q28"/>
  <c r="P28"/>
  <c r="O28"/>
  <c r="N28"/>
  <c r="M28"/>
  <c r="L28"/>
  <c r="K28"/>
  <c r="J28"/>
  <c r="I28"/>
  <c r="H28"/>
  <c r="G28"/>
  <c r="E28"/>
  <c r="D28"/>
  <c r="R28" s="1"/>
  <c r="R27"/>
  <c r="Q27"/>
  <c r="P27"/>
  <c r="O27"/>
  <c r="N27"/>
  <c r="M27"/>
  <c r="L27"/>
  <c r="K27"/>
  <c r="J27"/>
  <c r="I27"/>
  <c r="H27"/>
  <c r="G27"/>
  <c r="F27"/>
  <c r="E27"/>
  <c r="D27"/>
  <c r="R26"/>
  <c r="Q26"/>
  <c r="P26"/>
  <c r="O26"/>
  <c r="N26"/>
  <c r="M26"/>
  <c r="L26"/>
  <c r="K26"/>
  <c r="J26"/>
  <c r="I26"/>
  <c r="H26"/>
  <c r="G26"/>
  <c r="F26"/>
  <c r="E26"/>
  <c r="D26"/>
  <c r="F31" i="1"/>
  <c r="F30"/>
  <c r="O26"/>
  <c r="N26"/>
  <c r="M26"/>
  <c r="L26"/>
  <c r="K26"/>
  <c r="J26"/>
  <c r="I26"/>
  <c r="H26"/>
  <c r="G26"/>
  <c r="F26"/>
  <c r="E25"/>
  <c r="C25"/>
  <c r="D25" s="1"/>
  <c r="F25" s="1"/>
  <c r="E24"/>
  <c r="C24"/>
  <c r="D24" s="1"/>
  <c r="F24" s="1"/>
  <c r="E23"/>
  <c r="C23"/>
  <c r="D23" s="1"/>
  <c r="F23" s="1"/>
  <c r="E22"/>
  <c r="C22"/>
  <c r="D22" s="1"/>
  <c r="F22" s="1"/>
  <c r="E21"/>
  <c r="C21"/>
  <c r="D21" s="1"/>
  <c r="F21" s="1"/>
  <c r="E20"/>
  <c r="C20"/>
  <c r="D20" s="1"/>
  <c r="F20" s="1"/>
  <c r="E19"/>
  <c r="C19"/>
  <c r="D19" s="1"/>
  <c r="F19" s="1"/>
  <c r="E18"/>
  <c r="C18"/>
  <c r="D18" s="1"/>
  <c r="F18" s="1"/>
  <c r="E17"/>
  <c r="C17"/>
  <c r="D17" s="1"/>
  <c r="F17" s="1"/>
  <c r="E16"/>
  <c r="C16"/>
  <c r="D16" s="1"/>
  <c r="F16" s="1"/>
  <c r="E15"/>
  <c r="C15"/>
  <c r="D15" s="1"/>
  <c r="F15" s="1"/>
  <c r="O12"/>
  <c r="N12"/>
  <c r="M12"/>
  <c r="L12"/>
  <c r="K12"/>
  <c r="J12"/>
  <c r="I12"/>
  <c r="H12"/>
  <c r="G12"/>
  <c r="F12"/>
  <c r="E11"/>
  <c r="D11"/>
  <c r="F11" s="1"/>
  <c r="C11"/>
  <c r="E10"/>
  <c r="D10"/>
  <c r="F10" s="1"/>
  <c r="C10"/>
  <c r="E9"/>
  <c r="D9"/>
  <c r="F9" s="1"/>
  <c r="C9"/>
  <c r="E8"/>
  <c r="D8"/>
  <c r="F8" s="1"/>
  <c r="C8"/>
  <c r="E7"/>
  <c r="D7"/>
  <c r="F7" s="1"/>
  <c r="C7"/>
  <c r="F6"/>
  <c r="E6"/>
  <c r="F5"/>
  <c r="E5"/>
  <c r="E4"/>
  <c r="D4"/>
  <c r="F4" s="1"/>
  <c r="C4"/>
  <c r="F28" i="2" l="1"/>
  <c r="F65"/>
</calcChain>
</file>

<file path=xl/sharedStrings.xml><?xml version="1.0" encoding="utf-8"?>
<sst xmlns="http://schemas.openxmlformats.org/spreadsheetml/2006/main" count="195" uniqueCount="74">
  <si>
    <t xml:space="preserve">AISSE/AISSCE-2020 RESULT ANALYSIS </t>
  </si>
  <si>
    <t>CLASS-X</t>
  </si>
  <si>
    <t>SUBJECT</t>
  </si>
  <si>
    <t>APPEARED</t>
  </si>
  <si>
    <t>PASS</t>
  </si>
  <si>
    <t>FAIL/COMPARTMENT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</si>
  <si>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</si>
  <si>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</si>
  <si>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</si>
  <si>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</si>
  <si>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</si>
  <si>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</si>
  <si>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</si>
  <si>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</si>
  <si>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</si>
  <si>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</si>
  <si>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PI</t>
  </si>
  <si>
    <t>ENGLISH</t>
  </si>
  <si>
    <t>HINDI</t>
  </si>
  <si>
    <t>SANSKRIT</t>
  </si>
  <si>
    <t>MATHS STANDARD</t>
  </si>
  <si>
    <t>MATHS BASIC</t>
  </si>
  <si>
    <t>MATHS IN GENERAL</t>
  </si>
  <si>
    <t>SCIENCE</t>
  </si>
  <si>
    <t>SOCIAL SCIENCE</t>
  </si>
  <si>
    <t xml:space="preserve">OVER ALL RESULT </t>
  </si>
  <si>
    <t>CLASS-XII</t>
  </si>
  <si>
    <t>CHEMISTRY</t>
  </si>
  <si>
    <t>PHYSICS</t>
  </si>
  <si>
    <t>BIOLOGY</t>
  </si>
  <si>
    <t>MATHS</t>
  </si>
  <si>
    <t>CS</t>
  </si>
  <si>
    <t>ACCOUNTS</t>
  </si>
  <si>
    <t>B.ST.</t>
  </si>
  <si>
    <t>ECONOMICS</t>
  </si>
  <si>
    <t>IP</t>
  </si>
  <si>
    <t>STREAM</t>
  </si>
  <si>
    <t>SCIENCE STREAM</t>
  </si>
  <si>
    <t>COMMERCE STREAM</t>
  </si>
  <si>
    <t>KENDRIYA VIDYALAYA  ONGC  MEHSANA</t>
  </si>
  <si>
    <t>SUBJECT-WISE RESULT ANALYSIS OF THE VIDYALAYA - AISSE : CLASS X (2020-2021)</t>
  </si>
  <si>
    <t>Sl.
No.</t>
  </si>
  <si>
    <t>Subject</t>
  </si>
  <si>
    <t>B/G</t>
  </si>
  <si>
    <t>Total Appeard</t>
  </si>
  <si>
    <t>Total Passed</t>
  </si>
  <si>
    <t>Pass %</t>
  </si>
  <si>
    <t>Total  Grades</t>
  </si>
  <si>
    <t>N x W</t>
  </si>
  <si>
    <t>P.I.</t>
  </si>
  <si>
    <t>ENGLISH LANG &amp; LIT. [184]</t>
  </si>
  <si>
    <t>B</t>
  </si>
  <si>
    <t>G</t>
  </si>
  <si>
    <t>Tot</t>
  </si>
  <si>
    <t>HINDI COURSE-A [002]</t>
  </si>
  <si>
    <t>SANSKRIT [122]</t>
  </si>
  <si>
    <t>NIL</t>
  </si>
  <si>
    <t>MATHEMATICS STANDARD [041]</t>
  </si>
  <si>
    <t>MATHEMATICS BASIC [241]</t>
  </si>
  <si>
    <t>SCIENCE [086]</t>
  </si>
  <si>
    <t>SOCIAL SCIENCE [087]</t>
  </si>
  <si>
    <t>KV MEHSANA ONGC</t>
  </si>
  <si>
    <t>SUBJECT-WISE RESULT ANALYSIS OF THE VIDYALAYA - AISSSE : CLASS XII(2020-2021)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</si>
  <si>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</si>
  <si>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</si>
  <si>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</si>
  <si>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</si>
  <si>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</si>
  <si>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</si>
  <si>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</si>
  <si>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</si>
  <si>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</si>
  <si>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COMPUTR SCIENCE [083]</t>
  </si>
  <si>
    <t>INFO. PRAC. [065]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</si>
</sst>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indexed="22"/>
      <name val="Verdana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D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right" vertical="center" indent="2"/>
    </xf>
    <xf numFmtId="0" fontId="8" fillId="0" borderId="0" xfId="0" applyFont="1" applyBorder="1" applyAlignment="1" applyProtection="1">
      <alignment horizontal="right" vertical="center" indent="2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2" fontId="11" fillId="7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 shrinkToFit="1"/>
    </xf>
    <xf numFmtId="0" fontId="11" fillId="8" borderId="1" xfId="0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/>
    </xf>
    <xf numFmtId="2" fontId="11" fillId="8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2" fontId="11" fillId="8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 applyProtection="1">
      <alignment horizontal="center" vertical="top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</xdr:colOff>
      <xdr:row>0</xdr:row>
      <xdr:rowOff>1</xdr:rowOff>
    </xdr:from>
    <xdr:to>
      <xdr:col>1</xdr:col>
      <xdr:colOff>610399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79" y="1"/>
          <a:ext cx="427520" cy="371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opLeftCell="A10" workbookViewId="0">
      <selection activeCell="E5" sqref="E5"/>
    </sheetView>
  </sheetViews>
  <sheetFormatPr defaultRowHeight="15"/>
  <cols>
    <col min="1" max="1" width="14.85546875" customWidth="1"/>
    <col min="2" max="2" width="24.28515625" style="18" customWidth="1"/>
    <col min="3" max="3" width="12.5703125" customWidth="1"/>
    <col min="4" max="4" width="7" customWidth="1"/>
    <col min="5" max="5" width="13.5703125" style="18" customWidth="1"/>
    <col min="6" max="6" width="9.42578125" bestFit="1" customWidth="1"/>
    <col min="7" max="15" width="5.42578125" customWidth="1"/>
    <col min="16" max="16" width="7.5703125" customWidth="1"/>
  </cols>
  <sheetData>
    <row r="1" spans="1:16" ht="23.25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3" spans="1:16" ht="45.6" customHeight="1">
      <c r="A3" s="2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</row>
    <row r="4" spans="1:16" ht="24" customHeight="1">
      <c r="A4" s="21"/>
      <c r="B4" s="2" t="s">
        <v>17</v>
      </c>
      <c r="C4" s="2">
        <f>SUM(G4:O4)</f>
        <v>84</v>
      </c>
      <c r="D4" s="2">
        <f>C4-O4</f>
        <v>84</v>
      </c>
      <c r="E4" s="2">
        <f>O4</f>
        <v>0</v>
      </c>
      <c r="F4" s="3">
        <f>D4*100/C4</f>
        <v>100</v>
      </c>
      <c r="G4" s="2">
        <v>7</v>
      </c>
      <c r="H4" s="2">
        <v>11</v>
      </c>
      <c r="I4" s="2">
        <v>12</v>
      </c>
      <c r="J4" s="2">
        <v>12</v>
      </c>
      <c r="K4" s="2">
        <v>10</v>
      </c>
      <c r="L4" s="2">
        <v>17</v>
      </c>
      <c r="M4" s="2">
        <v>11</v>
      </c>
      <c r="N4" s="2">
        <v>4</v>
      </c>
      <c r="O4" s="2">
        <v>0</v>
      </c>
      <c r="P4" s="4">
        <v>56.845238095238095</v>
      </c>
    </row>
    <row r="5" spans="1:16" ht="24" customHeight="1">
      <c r="A5" s="21"/>
      <c r="B5" s="2" t="s">
        <v>18</v>
      </c>
      <c r="C5" s="2">
        <v>80</v>
      </c>
      <c r="D5" s="2">
        <v>80</v>
      </c>
      <c r="E5" s="2">
        <f t="shared" ref="E5:E11" si="0">O5</f>
        <v>0</v>
      </c>
      <c r="F5" s="3">
        <f t="shared" ref="F5:F11" si="1">D5*100/C5</f>
        <v>100</v>
      </c>
      <c r="G5" s="2">
        <v>4</v>
      </c>
      <c r="H5" s="2">
        <v>12</v>
      </c>
      <c r="I5" s="2">
        <v>12</v>
      </c>
      <c r="J5" s="2">
        <v>12</v>
      </c>
      <c r="K5" s="2">
        <v>7</v>
      </c>
      <c r="L5" s="2">
        <v>5</v>
      </c>
      <c r="M5" s="2">
        <v>16</v>
      </c>
      <c r="N5" s="2">
        <v>12</v>
      </c>
      <c r="O5" s="2">
        <v>0</v>
      </c>
      <c r="P5" s="3">
        <v>52.34</v>
      </c>
    </row>
    <row r="6" spans="1:16" ht="24" customHeight="1">
      <c r="A6" s="21"/>
      <c r="B6" s="2" t="s">
        <v>19</v>
      </c>
      <c r="C6" s="2">
        <v>4</v>
      </c>
      <c r="D6" s="2">
        <v>4</v>
      </c>
      <c r="E6" s="2">
        <f t="shared" si="0"/>
        <v>0</v>
      </c>
      <c r="F6" s="3">
        <f t="shared" si="1"/>
        <v>100</v>
      </c>
      <c r="G6" s="2">
        <v>0</v>
      </c>
      <c r="H6" s="2">
        <v>3</v>
      </c>
      <c r="I6" s="2">
        <v>1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3">
        <v>84.38</v>
      </c>
    </row>
    <row r="7" spans="1:16" ht="24" customHeight="1">
      <c r="A7" s="21"/>
      <c r="B7" s="2" t="s">
        <v>20</v>
      </c>
      <c r="C7" s="2">
        <f t="shared" ref="C7:C11" si="2">SUM(G7:O7)</f>
        <v>50</v>
      </c>
      <c r="D7" s="2">
        <f t="shared" ref="D7:D11" si="3">C7-O7</f>
        <v>50</v>
      </c>
      <c r="E7" s="2">
        <f t="shared" si="0"/>
        <v>0</v>
      </c>
      <c r="F7" s="3">
        <f t="shared" si="1"/>
        <v>100</v>
      </c>
      <c r="G7" s="2">
        <v>20</v>
      </c>
      <c r="H7" s="2">
        <v>8</v>
      </c>
      <c r="I7" s="2">
        <v>9</v>
      </c>
      <c r="J7" s="2">
        <v>8</v>
      </c>
      <c r="K7" s="2">
        <v>1</v>
      </c>
      <c r="L7" s="2">
        <v>2</v>
      </c>
      <c r="M7" s="2">
        <v>2</v>
      </c>
      <c r="N7" s="2">
        <v>0</v>
      </c>
      <c r="O7" s="2">
        <v>0</v>
      </c>
      <c r="P7" s="3">
        <v>81</v>
      </c>
    </row>
    <row r="8" spans="1:16" ht="24" customHeight="1">
      <c r="A8" s="21"/>
      <c r="B8" s="2" t="s">
        <v>21</v>
      </c>
      <c r="C8" s="2">
        <f t="shared" si="2"/>
        <v>34</v>
      </c>
      <c r="D8" s="2">
        <f t="shared" si="3"/>
        <v>31</v>
      </c>
      <c r="E8" s="2">
        <f t="shared" si="0"/>
        <v>3</v>
      </c>
      <c r="F8" s="3">
        <f t="shared" si="1"/>
        <v>91.17647058823529</v>
      </c>
      <c r="G8" s="2">
        <v>4</v>
      </c>
      <c r="H8" s="2">
        <v>2</v>
      </c>
      <c r="I8" s="2">
        <v>0</v>
      </c>
      <c r="J8" s="2">
        <v>4</v>
      </c>
      <c r="K8" s="2">
        <v>4</v>
      </c>
      <c r="L8" s="2">
        <v>4</v>
      </c>
      <c r="M8" s="2">
        <v>5</v>
      </c>
      <c r="N8" s="2">
        <v>8</v>
      </c>
      <c r="O8" s="2">
        <v>3</v>
      </c>
      <c r="P8" s="3">
        <v>41.176470588235297</v>
      </c>
    </row>
    <row r="9" spans="1:16" ht="24" customHeight="1">
      <c r="A9" s="21"/>
      <c r="B9" s="5" t="s">
        <v>22</v>
      </c>
      <c r="C9" s="5">
        <f t="shared" si="2"/>
        <v>84</v>
      </c>
      <c r="D9" s="5">
        <f t="shared" si="3"/>
        <v>81</v>
      </c>
      <c r="E9" s="5">
        <f t="shared" si="0"/>
        <v>3</v>
      </c>
      <c r="F9" s="6">
        <f>D9*100/C9</f>
        <v>96.428571428571431</v>
      </c>
      <c r="G9" s="5">
        <v>24</v>
      </c>
      <c r="H9" s="5">
        <v>10</v>
      </c>
      <c r="I9" s="5">
        <v>9</v>
      </c>
      <c r="J9" s="5">
        <v>12</v>
      </c>
      <c r="K9" s="5">
        <v>5</v>
      </c>
      <c r="L9" s="5">
        <v>6</v>
      </c>
      <c r="M9" s="5">
        <v>7</v>
      </c>
      <c r="N9" s="5">
        <v>8</v>
      </c>
      <c r="O9" s="5">
        <v>3</v>
      </c>
      <c r="P9" s="6">
        <v>66.463414634146346</v>
      </c>
    </row>
    <row r="10" spans="1:16" ht="24" customHeight="1">
      <c r="A10" s="21"/>
      <c r="B10" s="2" t="s">
        <v>23</v>
      </c>
      <c r="C10" s="2">
        <f t="shared" si="2"/>
        <v>84</v>
      </c>
      <c r="D10" s="2">
        <f t="shared" si="3"/>
        <v>82</v>
      </c>
      <c r="E10" s="2">
        <f t="shared" si="0"/>
        <v>2</v>
      </c>
      <c r="F10" s="3">
        <f t="shared" si="1"/>
        <v>97.61904761904762</v>
      </c>
      <c r="G10" s="2">
        <v>8</v>
      </c>
      <c r="H10" s="2">
        <v>16</v>
      </c>
      <c r="I10" s="2">
        <v>14</v>
      </c>
      <c r="J10" s="2">
        <v>12</v>
      </c>
      <c r="K10" s="2">
        <v>9</v>
      </c>
      <c r="L10" s="2">
        <v>7</v>
      </c>
      <c r="M10" s="2">
        <v>11</v>
      </c>
      <c r="N10" s="2">
        <v>5</v>
      </c>
      <c r="O10" s="2">
        <v>2</v>
      </c>
      <c r="P10" s="3">
        <v>60.12</v>
      </c>
    </row>
    <row r="11" spans="1:16" ht="24" customHeight="1">
      <c r="A11" s="21"/>
      <c r="B11" s="2" t="s">
        <v>24</v>
      </c>
      <c r="C11" s="2">
        <f t="shared" si="2"/>
        <v>84</v>
      </c>
      <c r="D11" s="2">
        <f t="shared" si="3"/>
        <v>84</v>
      </c>
      <c r="E11" s="2">
        <f t="shared" si="0"/>
        <v>0</v>
      </c>
      <c r="F11" s="3">
        <f t="shared" si="1"/>
        <v>100</v>
      </c>
      <c r="G11" s="2">
        <v>9</v>
      </c>
      <c r="H11" s="2">
        <v>15</v>
      </c>
      <c r="I11" s="2">
        <v>16</v>
      </c>
      <c r="J11" s="2">
        <v>7</v>
      </c>
      <c r="K11" s="2">
        <v>12</v>
      </c>
      <c r="L11" s="2">
        <v>8</v>
      </c>
      <c r="M11" s="2">
        <v>15</v>
      </c>
      <c r="N11" s="2">
        <v>2</v>
      </c>
      <c r="O11" s="2">
        <v>0</v>
      </c>
      <c r="P11" s="3">
        <v>61.31</v>
      </c>
    </row>
    <row r="12" spans="1:16" ht="34.15" customHeight="1">
      <c r="A12" s="21"/>
      <c r="B12" s="7" t="s">
        <v>25</v>
      </c>
      <c r="C12" s="7">
        <v>84</v>
      </c>
      <c r="D12" s="7">
        <v>79</v>
      </c>
      <c r="E12" s="7">
        <v>5</v>
      </c>
      <c r="F12" s="8">
        <f>D12*100/C12</f>
        <v>94.047619047619051</v>
      </c>
      <c r="G12" s="9">
        <f>G4+G5+G6+G9+G10+G11</f>
        <v>52</v>
      </c>
      <c r="H12" s="9">
        <f t="shared" ref="H12:O12" si="4">H4+H5+H6+H9+H10+H11</f>
        <v>67</v>
      </c>
      <c r="I12" s="9">
        <f t="shared" si="4"/>
        <v>64</v>
      </c>
      <c r="J12" s="9">
        <f t="shared" si="4"/>
        <v>55</v>
      </c>
      <c r="K12" s="9">
        <f t="shared" si="4"/>
        <v>43</v>
      </c>
      <c r="L12" s="9">
        <f t="shared" si="4"/>
        <v>43</v>
      </c>
      <c r="M12" s="9">
        <f t="shared" si="4"/>
        <v>60</v>
      </c>
      <c r="N12" s="9">
        <f t="shared" si="4"/>
        <v>31</v>
      </c>
      <c r="O12" s="9">
        <f t="shared" si="4"/>
        <v>5</v>
      </c>
      <c r="P12" s="8">
        <v>59.404761904761905</v>
      </c>
    </row>
    <row r="13" spans="1:16" ht="18.75">
      <c r="B13" s="10"/>
      <c r="C13" s="11"/>
      <c r="D13" s="11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56.25">
      <c r="A14" s="22" t="s">
        <v>26</v>
      </c>
      <c r="B14" s="12" t="s">
        <v>2</v>
      </c>
      <c r="C14" s="12" t="s">
        <v>3</v>
      </c>
      <c r="D14" s="12" t="s">
        <v>4</v>
      </c>
      <c r="E14" s="12" t="s">
        <v>5</v>
      </c>
      <c r="F14" s="12" t="s">
        <v>6</v>
      </c>
      <c r="G14" s="12" t="s">
        <v>7</v>
      </c>
      <c r="H14" s="12" t="s">
        <v>8</v>
      </c>
      <c r="I14" s="12" t="s">
        <v>9</v>
      </c>
      <c r="J14" s="12" t="s">
        <v>10</v>
      </c>
      <c r="K14" s="12" t="s">
        <v>11</v>
      </c>
      <c r="L14" s="12" t="s">
        <v>12</v>
      </c>
      <c r="M14" s="12" t="s">
        <v>13</v>
      </c>
      <c r="N14" s="12" t="s">
        <v>14</v>
      </c>
      <c r="O14" s="12" t="s">
        <v>15</v>
      </c>
      <c r="P14" s="12" t="s">
        <v>16</v>
      </c>
    </row>
    <row r="15" spans="1:16" ht="24" customHeight="1">
      <c r="A15" s="23"/>
      <c r="B15" s="13" t="s">
        <v>17</v>
      </c>
      <c r="C15" s="2">
        <f t="shared" ref="C15" si="5">SUM(G15:O15)</f>
        <v>52</v>
      </c>
      <c r="D15" s="2">
        <f t="shared" ref="D15:D25" si="6">C15-O15</f>
        <v>52</v>
      </c>
      <c r="E15" s="2">
        <f t="shared" ref="E15:E25" si="7">O15</f>
        <v>0</v>
      </c>
      <c r="F15" s="3">
        <f t="shared" ref="F15:F25" si="8">D15*100/C15</f>
        <v>100</v>
      </c>
      <c r="G15" s="2">
        <v>0</v>
      </c>
      <c r="H15" s="2">
        <v>0</v>
      </c>
      <c r="I15" s="2">
        <v>4</v>
      </c>
      <c r="J15" s="2">
        <v>16</v>
      </c>
      <c r="K15" s="2">
        <v>8</v>
      </c>
      <c r="L15" s="2">
        <v>17</v>
      </c>
      <c r="M15" s="2">
        <v>5</v>
      </c>
      <c r="N15" s="2">
        <v>2</v>
      </c>
      <c r="O15" s="2">
        <v>0</v>
      </c>
      <c r="P15" s="3">
        <v>47.83653846153846</v>
      </c>
    </row>
    <row r="16" spans="1:16" ht="24" customHeight="1">
      <c r="A16" s="23"/>
      <c r="B16" s="13" t="s">
        <v>18</v>
      </c>
      <c r="C16" s="2">
        <f t="shared" ref="C16:C25" si="9">SUM(G16:O16)</f>
        <v>29</v>
      </c>
      <c r="D16" s="2">
        <f t="shared" si="6"/>
        <v>29</v>
      </c>
      <c r="E16" s="2">
        <f t="shared" si="7"/>
        <v>0</v>
      </c>
      <c r="F16" s="3">
        <f t="shared" si="8"/>
        <v>100</v>
      </c>
      <c r="G16" s="2">
        <v>2</v>
      </c>
      <c r="H16" s="2">
        <v>6</v>
      </c>
      <c r="I16" s="2">
        <v>5</v>
      </c>
      <c r="J16" s="2">
        <v>1</v>
      </c>
      <c r="K16" s="2">
        <v>6</v>
      </c>
      <c r="L16" s="2">
        <v>0</v>
      </c>
      <c r="M16" s="2">
        <v>8</v>
      </c>
      <c r="N16" s="2">
        <v>1</v>
      </c>
      <c r="O16" s="2">
        <v>0</v>
      </c>
      <c r="P16" s="3">
        <v>57.758620689655174</v>
      </c>
    </row>
    <row r="17" spans="1:16" ht="24" customHeight="1">
      <c r="A17" s="23"/>
      <c r="B17" s="13" t="s">
        <v>27</v>
      </c>
      <c r="C17" s="2">
        <f t="shared" si="9"/>
        <v>37</v>
      </c>
      <c r="D17" s="2">
        <f t="shared" si="6"/>
        <v>37</v>
      </c>
      <c r="E17" s="2">
        <f t="shared" si="7"/>
        <v>0</v>
      </c>
      <c r="F17" s="3">
        <f t="shared" si="8"/>
        <v>100</v>
      </c>
      <c r="G17" s="2">
        <v>2</v>
      </c>
      <c r="H17" s="2">
        <v>5</v>
      </c>
      <c r="I17" s="2">
        <v>9</v>
      </c>
      <c r="J17" s="2">
        <v>7</v>
      </c>
      <c r="K17" s="2">
        <v>4</v>
      </c>
      <c r="L17" s="2">
        <v>5</v>
      </c>
      <c r="M17" s="2">
        <v>4</v>
      </c>
      <c r="N17" s="2">
        <v>1</v>
      </c>
      <c r="O17" s="2">
        <v>0</v>
      </c>
      <c r="P17" s="3">
        <v>60.810810810810814</v>
      </c>
    </row>
    <row r="18" spans="1:16" ht="24" customHeight="1">
      <c r="A18" s="23"/>
      <c r="B18" s="13" t="s">
        <v>28</v>
      </c>
      <c r="C18" s="2">
        <f t="shared" si="9"/>
        <v>37</v>
      </c>
      <c r="D18" s="2">
        <f t="shared" si="6"/>
        <v>37</v>
      </c>
      <c r="E18" s="2">
        <f t="shared" si="7"/>
        <v>0</v>
      </c>
      <c r="F18" s="3">
        <f t="shared" si="8"/>
        <v>100</v>
      </c>
      <c r="G18" s="2">
        <v>2</v>
      </c>
      <c r="H18" s="2">
        <v>5</v>
      </c>
      <c r="I18" s="2">
        <v>5</v>
      </c>
      <c r="J18" s="2">
        <v>10</v>
      </c>
      <c r="K18" s="2">
        <v>1</v>
      </c>
      <c r="L18" s="2">
        <v>5</v>
      </c>
      <c r="M18" s="2">
        <v>5</v>
      </c>
      <c r="N18" s="2">
        <v>4</v>
      </c>
      <c r="O18" s="2">
        <v>0</v>
      </c>
      <c r="P18" s="3">
        <v>55.405405405405403</v>
      </c>
    </row>
    <row r="19" spans="1:16" ht="24" customHeight="1">
      <c r="A19" s="23"/>
      <c r="B19" s="13" t="s">
        <v>29</v>
      </c>
      <c r="C19" s="2">
        <f t="shared" si="9"/>
        <v>14</v>
      </c>
      <c r="D19" s="2">
        <f t="shared" si="6"/>
        <v>14</v>
      </c>
      <c r="E19" s="2">
        <f t="shared" si="7"/>
        <v>0</v>
      </c>
      <c r="F19" s="3">
        <f t="shared" si="8"/>
        <v>100</v>
      </c>
      <c r="G19" s="2">
        <v>2</v>
      </c>
      <c r="H19" s="2">
        <v>1</v>
      </c>
      <c r="I19" s="2">
        <v>4</v>
      </c>
      <c r="J19" s="2">
        <v>2</v>
      </c>
      <c r="K19" s="2">
        <v>1</v>
      </c>
      <c r="L19" s="2">
        <v>3</v>
      </c>
      <c r="M19" s="2">
        <v>1</v>
      </c>
      <c r="N19" s="2">
        <v>0</v>
      </c>
      <c r="O19" s="2">
        <v>0</v>
      </c>
      <c r="P19" s="3">
        <v>64.285714285714292</v>
      </c>
    </row>
    <row r="20" spans="1:16" ht="24" customHeight="1">
      <c r="A20" s="23"/>
      <c r="B20" s="13" t="s">
        <v>30</v>
      </c>
      <c r="C20" s="2">
        <f t="shared" si="9"/>
        <v>23</v>
      </c>
      <c r="D20" s="2">
        <f t="shared" si="6"/>
        <v>23</v>
      </c>
      <c r="E20" s="2">
        <f t="shared" si="7"/>
        <v>0</v>
      </c>
      <c r="F20" s="3">
        <f t="shared" si="8"/>
        <v>100</v>
      </c>
      <c r="G20" s="2">
        <v>3</v>
      </c>
      <c r="H20" s="2">
        <v>3</v>
      </c>
      <c r="I20" s="2">
        <v>2</v>
      </c>
      <c r="J20" s="2">
        <v>4</v>
      </c>
      <c r="K20" s="2">
        <v>4</v>
      </c>
      <c r="L20" s="2">
        <v>3</v>
      </c>
      <c r="M20" s="2">
        <v>3</v>
      </c>
      <c r="N20" s="2">
        <v>1</v>
      </c>
      <c r="O20" s="2">
        <v>0</v>
      </c>
      <c r="P20" s="2">
        <v>59.239130434782609</v>
      </c>
    </row>
    <row r="21" spans="1:16" ht="24" customHeight="1">
      <c r="A21" s="23"/>
      <c r="B21" s="13" t="s">
        <v>31</v>
      </c>
      <c r="C21" s="2">
        <f t="shared" si="9"/>
        <v>16</v>
      </c>
      <c r="D21" s="2">
        <f t="shared" si="6"/>
        <v>16</v>
      </c>
      <c r="E21" s="2">
        <f t="shared" si="7"/>
        <v>0</v>
      </c>
      <c r="F21" s="3">
        <f t="shared" si="8"/>
        <v>100</v>
      </c>
      <c r="G21" s="2">
        <v>1</v>
      </c>
      <c r="H21" s="2">
        <v>1</v>
      </c>
      <c r="I21" s="2">
        <v>1</v>
      </c>
      <c r="J21" s="2">
        <v>2</v>
      </c>
      <c r="K21" s="2">
        <v>2</v>
      </c>
      <c r="L21" s="2">
        <v>4</v>
      </c>
      <c r="M21" s="2">
        <v>4</v>
      </c>
      <c r="N21" s="2">
        <v>1</v>
      </c>
      <c r="O21" s="2">
        <v>0</v>
      </c>
      <c r="P21" s="3">
        <v>46.875</v>
      </c>
    </row>
    <row r="22" spans="1:16" ht="24" customHeight="1">
      <c r="A22" s="23"/>
      <c r="B22" s="13" t="s">
        <v>32</v>
      </c>
      <c r="C22" s="2">
        <f t="shared" si="9"/>
        <v>15</v>
      </c>
      <c r="D22" s="2">
        <f t="shared" si="6"/>
        <v>14</v>
      </c>
      <c r="E22" s="2">
        <f t="shared" si="7"/>
        <v>1</v>
      </c>
      <c r="F22" s="3">
        <f t="shared" si="8"/>
        <v>93.333333333333329</v>
      </c>
      <c r="G22" s="2">
        <v>1</v>
      </c>
      <c r="H22" s="2">
        <v>4</v>
      </c>
      <c r="I22" s="2">
        <v>0</v>
      </c>
      <c r="J22" s="2">
        <v>0</v>
      </c>
      <c r="K22" s="2">
        <v>3</v>
      </c>
      <c r="L22" s="2">
        <v>1</v>
      </c>
      <c r="M22" s="2">
        <v>5</v>
      </c>
      <c r="N22" s="2">
        <v>0</v>
      </c>
      <c r="O22" s="2">
        <v>1</v>
      </c>
      <c r="P22" s="3">
        <v>50.833333333333336</v>
      </c>
    </row>
    <row r="23" spans="1:16" ht="24" customHeight="1">
      <c r="A23" s="23"/>
      <c r="B23" s="13" t="s">
        <v>33</v>
      </c>
      <c r="C23" s="2">
        <f t="shared" si="9"/>
        <v>15</v>
      </c>
      <c r="D23" s="2">
        <f t="shared" si="6"/>
        <v>15</v>
      </c>
      <c r="E23" s="2">
        <f t="shared" si="7"/>
        <v>0</v>
      </c>
      <c r="F23" s="3">
        <f t="shared" si="8"/>
        <v>100</v>
      </c>
      <c r="G23" s="2">
        <v>1</v>
      </c>
      <c r="H23" s="2">
        <v>1</v>
      </c>
      <c r="I23" s="2">
        <v>3</v>
      </c>
      <c r="J23" s="2">
        <v>0</v>
      </c>
      <c r="K23" s="2">
        <v>2</v>
      </c>
      <c r="L23" s="2">
        <v>3</v>
      </c>
      <c r="M23" s="2">
        <v>4</v>
      </c>
      <c r="N23" s="2">
        <v>1</v>
      </c>
      <c r="O23" s="2">
        <v>0</v>
      </c>
      <c r="P23" s="3">
        <v>49.166666666666664</v>
      </c>
    </row>
    <row r="24" spans="1:16" ht="24" customHeight="1">
      <c r="A24" s="23"/>
      <c r="B24" s="13" t="s">
        <v>34</v>
      </c>
      <c r="C24" s="2">
        <f t="shared" si="9"/>
        <v>15</v>
      </c>
      <c r="D24" s="2">
        <f t="shared" si="6"/>
        <v>12</v>
      </c>
      <c r="E24" s="2">
        <f t="shared" si="7"/>
        <v>3</v>
      </c>
      <c r="F24" s="3">
        <f t="shared" si="8"/>
        <v>80</v>
      </c>
      <c r="G24" s="2">
        <v>2</v>
      </c>
      <c r="H24" s="2">
        <v>0</v>
      </c>
      <c r="I24" s="2">
        <v>1</v>
      </c>
      <c r="J24" s="2">
        <v>2</v>
      </c>
      <c r="K24" s="2">
        <v>2</v>
      </c>
      <c r="L24" s="2">
        <v>2</v>
      </c>
      <c r="M24" s="2">
        <v>2</v>
      </c>
      <c r="N24" s="2">
        <v>1</v>
      </c>
      <c r="O24" s="2">
        <v>3</v>
      </c>
      <c r="P24" s="3">
        <v>42.5</v>
      </c>
    </row>
    <row r="25" spans="1:16" ht="24" customHeight="1">
      <c r="A25" s="23"/>
      <c r="B25" s="13" t="s">
        <v>35</v>
      </c>
      <c r="C25" s="2">
        <f t="shared" si="9"/>
        <v>7</v>
      </c>
      <c r="D25" s="2">
        <f t="shared" si="6"/>
        <v>7</v>
      </c>
      <c r="E25" s="2">
        <f t="shared" si="7"/>
        <v>0</v>
      </c>
      <c r="F25" s="3">
        <f t="shared" si="8"/>
        <v>100</v>
      </c>
      <c r="G25" s="2">
        <v>1</v>
      </c>
      <c r="H25" s="2">
        <v>1</v>
      </c>
      <c r="I25" s="2">
        <v>1</v>
      </c>
      <c r="J25" s="2">
        <v>0</v>
      </c>
      <c r="K25" s="2">
        <v>0</v>
      </c>
      <c r="L25" s="2">
        <v>1</v>
      </c>
      <c r="M25" s="2">
        <v>3</v>
      </c>
      <c r="N25" s="2">
        <v>0</v>
      </c>
      <c r="O25" s="2">
        <v>0</v>
      </c>
      <c r="P25" s="3">
        <v>53.571428571428569</v>
      </c>
    </row>
    <row r="26" spans="1:16" ht="36" customHeight="1">
      <c r="A26" s="24"/>
      <c r="B26" s="7" t="s">
        <v>25</v>
      </c>
      <c r="C26" s="7">
        <v>52</v>
      </c>
      <c r="D26" s="7">
        <v>48</v>
      </c>
      <c r="E26" s="7">
        <v>4</v>
      </c>
      <c r="F26" s="14">
        <f>D26*100/C26</f>
        <v>92.307692307692307</v>
      </c>
      <c r="G26" s="15">
        <f>SUM(G15:G25)</f>
        <v>17</v>
      </c>
      <c r="H26" s="16">
        <f t="shared" ref="H26:O26" si="10">SUM(H15:H25)</f>
        <v>27</v>
      </c>
      <c r="I26" s="16">
        <f t="shared" si="10"/>
        <v>35</v>
      </c>
      <c r="J26" s="16">
        <f t="shared" si="10"/>
        <v>44</v>
      </c>
      <c r="K26" s="16">
        <f t="shared" si="10"/>
        <v>33</v>
      </c>
      <c r="L26" s="16">
        <f t="shared" si="10"/>
        <v>44</v>
      </c>
      <c r="M26" s="16">
        <f t="shared" si="10"/>
        <v>44</v>
      </c>
      <c r="N26" s="16">
        <f t="shared" si="10"/>
        <v>12</v>
      </c>
      <c r="O26" s="16">
        <f t="shared" si="10"/>
        <v>4</v>
      </c>
      <c r="P26" s="17">
        <v>53.8</v>
      </c>
    </row>
    <row r="28" spans="1:16" ht="25.15" customHeight="1"/>
    <row r="29" spans="1:16" ht="56.25">
      <c r="B29" s="12" t="s">
        <v>36</v>
      </c>
      <c r="C29" s="12" t="s">
        <v>3</v>
      </c>
      <c r="D29" s="12" t="s">
        <v>4</v>
      </c>
      <c r="E29" s="12" t="s">
        <v>5</v>
      </c>
      <c r="F29" s="12" t="s">
        <v>6</v>
      </c>
    </row>
    <row r="30" spans="1:16" ht="34.15" customHeight="1">
      <c r="B30" s="19" t="s">
        <v>37</v>
      </c>
      <c r="C30" s="7">
        <v>37</v>
      </c>
      <c r="D30" s="7">
        <v>37</v>
      </c>
      <c r="E30" s="7">
        <v>0</v>
      </c>
      <c r="F30" s="14">
        <f>D30*100/C30</f>
        <v>100</v>
      </c>
    </row>
    <row r="31" spans="1:16" ht="34.15" customHeight="1">
      <c r="B31" s="19" t="s">
        <v>38</v>
      </c>
      <c r="C31" s="7">
        <v>15</v>
      </c>
      <c r="D31" s="7">
        <v>11</v>
      </c>
      <c r="E31" s="7">
        <v>4</v>
      </c>
      <c r="F31" s="14">
        <f>D31*100/C31</f>
        <v>73.333333333333329</v>
      </c>
    </row>
  </sheetData>
  <mergeCells count="3">
    <mergeCell ref="B1:P1"/>
    <mergeCell ref="A3:A12"/>
    <mergeCell ref="A14:A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31"/>
  <sheetViews>
    <sheetView tabSelected="1" workbookViewId="0">
      <selection activeCell="F16" sqref="F16"/>
    </sheetView>
  </sheetViews>
  <sheetFormatPr defaultColWidth="9.140625" defaultRowHeight="24.95" customHeight="1"/>
  <cols>
    <col min="1" max="1" width="3.7109375" style="58" customWidth="1"/>
    <col min="2" max="2" width="25.7109375" style="59" customWidth="1"/>
    <col min="3" max="3" width="7.140625" style="59" customWidth="1"/>
    <col min="4" max="5" width="7.140625" style="60" customWidth="1"/>
    <col min="6" max="6" width="7" style="60" customWidth="1"/>
    <col min="7" max="15" width="5" style="60" customWidth="1"/>
    <col min="16" max="16" width="6.85546875" style="60" customWidth="1"/>
    <col min="17" max="18" width="8.7109375" style="60" customWidth="1"/>
    <col min="19" max="22" width="6.7109375" style="57" customWidth="1"/>
    <col min="23" max="27" width="25.7109375" style="58" customWidth="1"/>
    <col min="28" max="16384" width="9.140625" style="58"/>
  </cols>
  <sheetData>
    <row r="1" spans="1:22" s="27" customFormat="1" ht="1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</row>
    <row r="2" spans="1:22" s="27" customFormat="1" ht="14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2" s="27" customFormat="1" ht="14.25">
      <c r="A3" s="30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  <c r="T3" s="32"/>
      <c r="U3" s="32"/>
      <c r="V3" s="32"/>
    </row>
    <row r="4" spans="1:22" s="36" customFormat="1" ht="38.25">
      <c r="A4" s="33" t="s">
        <v>41</v>
      </c>
      <c r="B4" s="34" t="s">
        <v>42</v>
      </c>
      <c r="C4" s="34" t="s">
        <v>43</v>
      </c>
      <c r="D4" s="33" t="s">
        <v>44</v>
      </c>
      <c r="E4" s="33" t="s">
        <v>45</v>
      </c>
      <c r="F4" s="33" t="s">
        <v>46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47</v>
      </c>
      <c r="Q4" s="33" t="s">
        <v>48</v>
      </c>
      <c r="R4" s="33" t="s">
        <v>49</v>
      </c>
      <c r="S4" s="35"/>
      <c r="T4" s="35"/>
      <c r="U4" s="35"/>
      <c r="V4" s="35"/>
    </row>
    <row r="5" spans="1:22" s="36" customFormat="1" ht="12.75">
      <c r="A5" s="37">
        <v>1</v>
      </c>
      <c r="B5" s="38" t="s">
        <v>50</v>
      </c>
      <c r="C5" s="39" t="s">
        <v>51</v>
      </c>
      <c r="D5" s="40">
        <v>43</v>
      </c>
      <c r="E5" s="40">
        <v>43</v>
      </c>
      <c r="F5" s="41">
        <v>100</v>
      </c>
      <c r="G5" s="40">
        <v>3</v>
      </c>
      <c r="H5" s="40">
        <v>6</v>
      </c>
      <c r="I5" s="40">
        <v>8</v>
      </c>
      <c r="J5" s="40">
        <v>7</v>
      </c>
      <c r="K5" s="40">
        <v>8</v>
      </c>
      <c r="L5" s="40">
        <v>6</v>
      </c>
      <c r="M5" s="40">
        <v>3</v>
      </c>
      <c r="N5" s="40">
        <v>2</v>
      </c>
      <c r="O5" s="40">
        <v>0</v>
      </c>
      <c r="P5" s="40">
        <v>43</v>
      </c>
      <c r="Q5" s="40">
        <v>207</v>
      </c>
      <c r="R5" s="41">
        <v>60.17</v>
      </c>
      <c r="S5" s="35"/>
      <c r="T5" s="35"/>
      <c r="U5" s="35"/>
      <c r="V5" s="35"/>
    </row>
    <row r="6" spans="1:22" s="36" customFormat="1" ht="12.75">
      <c r="A6" s="37"/>
      <c r="B6" s="38"/>
      <c r="C6" s="39" t="s">
        <v>52</v>
      </c>
      <c r="D6" s="40">
        <v>33</v>
      </c>
      <c r="E6" s="40">
        <v>33</v>
      </c>
      <c r="F6" s="41">
        <v>100</v>
      </c>
      <c r="G6" s="40">
        <v>1</v>
      </c>
      <c r="H6" s="40">
        <v>13</v>
      </c>
      <c r="I6" s="40">
        <v>5</v>
      </c>
      <c r="J6" s="40">
        <v>4</v>
      </c>
      <c r="K6" s="40">
        <v>4</v>
      </c>
      <c r="L6" s="40">
        <v>4</v>
      </c>
      <c r="M6" s="40">
        <v>1</v>
      </c>
      <c r="N6" s="40">
        <v>1</v>
      </c>
      <c r="O6" s="40">
        <v>0</v>
      </c>
      <c r="P6" s="40">
        <v>33</v>
      </c>
      <c r="Q6" s="40">
        <v>180</v>
      </c>
      <c r="R6" s="41">
        <v>68.180000000000007</v>
      </c>
      <c r="S6" s="35"/>
      <c r="T6" s="35"/>
      <c r="U6" s="35"/>
      <c r="V6" s="35"/>
    </row>
    <row r="7" spans="1:22" s="36" customFormat="1" ht="12.75">
      <c r="A7" s="37"/>
      <c r="B7" s="38"/>
      <c r="C7" s="42" t="s">
        <v>53</v>
      </c>
      <c r="D7" s="43">
        <v>76</v>
      </c>
      <c r="E7" s="43">
        <v>76</v>
      </c>
      <c r="F7" s="44">
        <v>100</v>
      </c>
      <c r="G7" s="43">
        <v>4</v>
      </c>
      <c r="H7" s="43">
        <v>19</v>
      </c>
      <c r="I7" s="43">
        <v>13</v>
      </c>
      <c r="J7" s="43">
        <v>11</v>
      </c>
      <c r="K7" s="43">
        <v>12</v>
      </c>
      <c r="L7" s="43">
        <v>10</v>
      </c>
      <c r="M7" s="43">
        <v>4</v>
      </c>
      <c r="N7" s="43">
        <v>3</v>
      </c>
      <c r="O7" s="43">
        <v>0</v>
      </c>
      <c r="P7" s="43">
        <v>76</v>
      </c>
      <c r="Q7" s="43">
        <v>387</v>
      </c>
      <c r="R7" s="44">
        <v>63.65</v>
      </c>
      <c r="S7" s="35"/>
      <c r="T7" s="35"/>
      <c r="U7" s="35"/>
      <c r="V7" s="35"/>
    </row>
    <row r="8" spans="1:22" s="36" customFormat="1" ht="12.75">
      <c r="A8" s="37">
        <v>2</v>
      </c>
      <c r="B8" s="38" t="s">
        <v>54</v>
      </c>
      <c r="C8" s="39" t="s">
        <v>51</v>
      </c>
      <c r="D8" s="40">
        <v>37</v>
      </c>
      <c r="E8" s="40">
        <v>37</v>
      </c>
      <c r="F8" s="41">
        <v>100</v>
      </c>
      <c r="G8" s="40">
        <v>1</v>
      </c>
      <c r="H8" s="40">
        <v>6</v>
      </c>
      <c r="I8" s="40">
        <v>8</v>
      </c>
      <c r="J8" s="40">
        <v>5</v>
      </c>
      <c r="K8" s="40">
        <v>3</v>
      </c>
      <c r="L8" s="40">
        <v>9</v>
      </c>
      <c r="M8" s="40">
        <v>4</v>
      </c>
      <c r="N8" s="40">
        <v>1</v>
      </c>
      <c r="O8" s="40">
        <v>0</v>
      </c>
      <c r="P8" s="40">
        <v>37</v>
      </c>
      <c r="Q8" s="40">
        <v>171</v>
      </c>
      <c r="R8" s="41">
        <v>57.77</v>
      </c>
      <c r="S8" s="35"/>
      <c r="T8" s="35"/>
      <c r="U8" s="35"/>
      <c r="V8" s="35"/>
    </row>
    <row r="9" spans="1:22" s="36" customFormat="1" ht="12.75">
      <c r="A9" s="37"/>
      <c r="B9" s="38"/>
      <c r="C9" s="39" t="s">
        <v>52</v>
      </c>
      <c r="D9" s="40">
        <v>33</v>
      </c>
      <c r="E9" s="40">
        <v>33</v>
      </c>
      <c r="F9" s="41">
        <v>100</v>
      </c>
      <c r="G9" s="40">
        <v>5</v>
      </c>
      <c r="H9" s="40">
        <v>8</v>
      </c>
      <c r="I9" s="40">
        <v>11</v>
      </c>
      <c r="J9" s="40">
        <v>0</v>
      </c>
      <c r="K9" s="40">
        <v>6</v>
      </c>
      <c r="L9" s="40">
        <v>1</v>
      </c>
      <c r="M9" s="40">
        <v>1</v>
      </c>
      <c r="N9" s="40">
        <v>1</v>
      </c>
      <c r="O9" s="40">
        <v>0</v>
      </c>
      <c r="P9" s="40">
        <v>33</v>
      </c>
      <c r="Q9" s="40">
        <v>192</v>
      </c>
      <c r="R9" s="41">
        <v>72.73</v>
      </c>
      <c r="S9" s="35"/>
      <c r="T9" s="35"/>
      <c r="U9" s="35"/>
      <c r="V9" s="35"/>
    </row>
    <row r="10" spans="1:22" s="36" customFormat="1" ht="12.75">
      <c r="A10" s="37"/>
      <c r="B10" s="38"/>
      <c r="C10" s="42" t="s">
        <v>53</v>
      </c>
      <c r="D10" s="43">
        <v>70</v>
      </c>
      <c r="E10" s="43">
        <v>70</v>
      </c>
      <c r="F10" s="44">
        <v>100</v>
      </c>
      <c r="G10" s="43">
        <v>6</v>
      </c>
      <c r="H10" s="43">
        <v>14</v>
      </c>
      <c r="I10" s="43">
        <v>19</v>
      </c>
      <c r="J10" s="43">
        <v>5</v>
      </c>
      <c r="K10" s="43">
        <v>9</v>
      </c>
      <c r="L10" s="43">
        <v>10</v>
      </c>
      <c r="M10" s="43">
        <v>5</v>
      </c>
      <c r="N10" s="43">
        <v>2</v>
      </c>
      <c r="O10" s="43">
        <v>0</v>
      </c>
      <c r="P10" s="43">
        <v>70</v>
      </c>
      <c r="Q10" s="43">
        <v>363</v>
      </c>
      <c r="R10" s="44">
        <v>64.819999999999993</v>
      </c>
      <c r="S10" s="35"/>
      <c r="T10" s="35"/>
      <c r="U10" s="35"/>
      <c r="V10" s="35"/>
    </row>
    <row r="11" spans="1:22" s="36" customFormat="1" ht="12.75">
      <c r="A11" s="37">
        <v>3</v>
      </c>
      <c r="B11" s="38" t="s">
        <v>55</v>
      </c>
      <c r="C11" s="39" t="s">
        <v>51</v>
      </c>
      <c r="D11" s="40">
        <v>6</v>
      </c>
      <c r="E11" s="40">
        <v>6</v>
      </c>
      <c r="F11" s="41">
        <v>100</v>
      </c>
      <c r="G11" s="40">
        <v>2</v>
      </c>
      <c r="H11" s="40">
        <v>2</v>
      </c>
      <c r="I11" s="40">
        <v>0</v>
      </c>
      <c r="J11" s="40">
        <v>1</v>
      </c>
      <c r="K11" s="40">
        <v>1</v>
      </c>
      <c r="L11" s="40">
        <v>0</v>
      </c>
      <c r="M11" s="40">
        <v>0</v>
      </c>
      <c r="N11" s="40">
        <v>0</v>
      </c>
      <c r="O11" s="40">
        <v>0</v>
      </c>
      <c r="P11" s="40">
        <v>6</v>
      </c>
      <c r="Q11" s="40">
        <v>39</v>
      </c>
      <c r="R11" s="41">
        <v>81.25</v>
      </c>
      <c r="S11" s="35"/>
      <c r="T11" s="35"/>
      <c r="U11" s="35"/>
      <c r="V11" s="35"/>
    </row>
    <row r="12" spans="1:22" s="36" customFormat="1" ht="12.75">
      <c r="A12" s="37"/>
      <c r="B12" s="38"/>
      <c r="C12" s="39" t="s">
        <v>52</v>
      </c>
      <c r="D12" s="45" t="s">
        <v>56</v>
      </c>
      <c r="E12" s="45" t="s">
        <v>56</v>
      </c>
      <c r="F12" s="45" t="s">
        <v>56</v>
      </c>
      <c r="G12" s="45" t="s">
        <v>56</v>
      </c>
      <c r="H12" s="45" t="s">
        <v>56</v>
      </c>
      <c r="I12" s="45" t="s">
        <v>56</v>
      </c>
      <c r="J12" s="45" t="s">
        <v>56</v>
      </c>
      <c r="K12" s="45" t="s">
        <v>56</v>
      </c>
      <c r="L12" s="45" t="s">
        <v>56</v>
      </c>
      <c r="M12" s="45" t="s">
        <v>56</v>
      </c>
      <c r="N12" s="45" t="s">
        <v>56</v>
      </c>
      <c r="O12" s="45" t="s">
        <v>56</v>
      </c>
      <c r="P12" s="45" t="s">
        <v>56</v>
      </c>
      <c r="Q12" s="45" t="s">
        <v>56</v>
      </c>
      <c r="R12" s="45" t="s">
        <v>56</v>
      </c>
      <c r="S12" s="35"/>
      <c r="T12" s="35"/>
      <c r="U12" s="35"/>
      <c r="V12" s="35"/>
    </row>
    <row r="13" spans="1:22" s="36" customFormat="1" ht="12.75">
      <c r="A13" s="37"/>
      <c r="B13" s="38"/>
      <c r="C13" s="42" t="s">
        <v>53</v>
      </c>
      <c r="D13" s="43">
        <v>6</v>
      </c>
      <c r="E13" s="43">
        <v>6</v>
      </c>
      <c r="F13" s="44">
        <v>100</v>
      </c>
      <c r="G13" s="43">
        <v>2</v>
      </c>
      <c r="H13" s="43">
        <v>2</v>
      </c>
      <c r="I13" s="43">
        <v>0</v>
      </c>
      <c r="J13" s="43">
        <v>1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6</v>
      </c>
      <c r="Q13" s="43">
        <v>39</v>
      </c>
      <c r="R13" s="44">
        <v>81.25</v>
      </c>
      <c r="S13" s="35"/>
      <c r="T13" s="35"/>
      <c r="U13" s="35"/>
      <c r="V13" s="35"/>
    </row>
    <row r="14" spans="1:22" s="36" customFormat="1" ht="12.75">
      <c r="A14" s="37">
        <v>4</v>
      </c>
      <c r="B14" s="38" t="s">
        <v>57</v>
      </c>
      <c r="C14" s="39" t="s">
        <v>51</v>
      </c>
      <c r="D14" s="40">
        <v>36</v>
      </c>
      <c r="E14" s="40">
        <v>36</v>
      </c>
      <c r="F14" s="41">
        <v>100</v>
      </c>
      <c r="G14" s="40">
        <v>8</v>
      </c>
      <c r="H14" s="40">
        <v>10</v>
      </c>
      <c r="I14" s="40">
        <v>2</v>
      </c>
      <c r="J14" s="40">
        <v>9</v>
      </c>
      <c r="K14" s="40">
        <v>4</v>
      </c>
      <c r="L14" s="40">
        <v>0</v>
      </c>
      <c r="M14" s="40">
        <v>2</v>
      </c>
      <c r="N14" s="40">
        <v>1</v>
      </c>
      <c r="O14" s="40">
        <v>0</v>
      </c>
      <c r="P14" s="40">
        <v>36</v>
      </c>
      <c r="Q14" s="40">
        <v>212</v>
      </c>
      <c r="R14" s="41">
        <v>73.61</v>
      </c>
      <c r="S14" s="35"/>
      <c r="T14" s="35"/>
      <c r="U14" s="35"/>
      <c r="V14" s="35"/>
    </row>
    <row r="15" spans="1:22" s="36" customFormat="1" ht="12.75">
      <c r="A15" s="37"/>
      <c r="B15" s="38"/>
      <c r="C15" s="39" t="s">
        <v>52</v>
      </c>
      <c r="D15" s="40">
        <v>25</v>
      </c>
      <c r="E15" s="40">
        <v>25</v>
      </c>
      <c r="F15" s="41">
        <v>100</v>
      </c>
      <c r="G15" s="40">
        <v>9</v>
      </c>
      <c r="H15" s="40">
        <v>4</v>
      </c>
      <c r="I15" s="40">
        <v>6</v>
      </c>
      <c r="J15" s="40">
        <v>3</v>
      </c>
      <c r="K15" s="40">
        <v>0</v>
      </c>
      <c r="L15" s="40">
        <v>0</v>
      </c>
      <c r="M15" s="40">
        <v>3</v>
      </c>
      <c r="N15" s="40">
        <v>0</v>
      </c>
      <c r="O15" s="40">
        <v>0</v>
      </c>
      <c r="P15" s="40">
        <v>25</v>
      </c>
      <c r="Q15" s="40">
        <v>157</v>
      </c>
      <c r="R15" s="41">
        <v>78.5</v>
      </c>
      <c r="S15" s="35"/>
      <c r="T15" s="35"/>
      <c r="U15" s="35"/>
      <c r="V15" s="35"/>
    </row>
    <row r="16" spans="1:22" s="36" customFormat="1" ht="12.75">
      <c r="A16" s="37"/>
      <c r="B16" s="38"/>
      <c r="C16" s="42" t="s">
        <v>53</v>
      </c>
      <c r="D16" s="43">
        <v>61</v>
      </c>
      <c r="E16" s="43">
        <v>61</v>
      </c>
      <c r="F16" s="44">
        <v>100</v>
      </c>
      <c r="G16" s="43">
        <v>17</v>
      </c>
      <c r="H16" s="43">
        <v>14</v>
      </c>
      <c r="I16" s="43">
        <v>8</v>
      </c>
      <c r="J16" s="43">
        <v>12</v>
      </c>
      <c r="K16" s="43">
        <v>4</v>
      </c>
      <c r="L16" s="43">
        <v>0</v>
      </c>
      <c r="M16" s="43">
        <v>5</v>
      </c>
      <c r="N16" s="43">
        <v>1</v>
      </c>
      <c r="O16" s="43">
        <v>0</v>
      </c>
      <c r="P16" s="43">
        <v>61</v>
      </c>
      <c r="Q16" s="43">
        <v>369</v>
      </c>
      <c r="R16" s="44">
        <v>75.61</v>
      </c>
      <c r="S16" s="35"/>
      <c r="T16" s="35"/>
      <c r="U16" s="35"/>
      <c r="V16" s="35"/>
    </row>
    <row r="17" spans="1:22" s="36" customFormat="1" ht="12.75">
      <c r="A17" s="37">
        <v>5</v>
      </c>
      <c r="B17" s="38" t="s">
        <v>58</v>
      </c>
      <c r="C17" s="39" t="s">
        <v>51</v>
      </c>
      <c r="D17" s="40">
        <v>7</v>
      </c>
      <c r="E17" s="40">
        <v>7</v>
      </c>
      <c r="F17" s="41">
        <v>100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6</v>
      </c>
      <c r="M17" s="40">
        <v>0</v>
      </c>
      <c r="N17" s="40">
        <v>1</v>
      </c>
      <c r="O17" s="40">
        <v>0</v>
      </c>
      <c r="P17" s="40">
        <v>7</v>
      </c>
      <c r="Q17" s="40">
        <v>19</v>
      </c>
      <c r="R17" s="41">
        <v>33.93</v>
      </c>
      <c r="S17" s="35"/>
      <c r="T17" s="35"/>
      <c r="U17" s="35"/>
      <c r="V17" s="35"/>
    </row>
    <row r="18" spans="1:22" s="36" customFormat="1" ht="12.75">
      <c r="A18" s="37"/>
      <c r="B18" s="38"/>
      <c r="C18" s="39" t="s">
        <v>52</v>
      </c>
      <c r="D18" s="40">
        <v>8</v>
      </c>
      <c r="E18" s="40">
        <v>8</v>
      </c>
      <c r="F18" s="41">
        <v>100</v>
      </c>
      <c r="G18" s="40">
        <v>0</v>
      </c>
      <c r="H18" s="40">
        <v>3</v>
      </c>
      <c r="I18" s="40">
        <v>1</v>
      </c>
      <c r="J18" s="40">
        <v>1</v>
      </c>
      <c r="K18" s="40">
        <v>0</v>
      </c>
      <c r="L18" s="40">
        <v>1</v>
      </c>
      <c r="M18" s="40">
        <v>1</v>
      </c>
      <c r="N18" s="40">
        <v>1</v>
      </c>
      <c r="O18" s="40">
        <v>0</v>
      </c>
      <c r="P18" s="40">
        <v>8</v>
      </c>
      <c r="Q18" s="40">
        <v>38</v>
      </c>
      <c r="R18" s="41">
        <v>59.38</v>
      </c>
      <c r="S18" s="35"/>
      <c r="T18" s="35"/>
      <c r="U18" s="35"/>
      <c r="V18" s="35"/>
    </row>
    <row r="19" spans="1:22" s="36" customFormat="1" ht="12.75">
      <c r="A19" s="37"/>
      <c r="B19" s="38"/>
      <c r="C19" s="42" t="s">
        <v>53</v>
      </c>
      <c r="D19" s="43">
        <v>15</v>
      </c>
      <c r="E19" s="43">
        <v>15</v>
      </c>
      <c r="F19" s="44">
        <v>100</v>
      </c>
      <c r="G19" s="43">
        <v>0</v>
      </c>
      <c r="H19" s="43">
        <v>3</v>
      </c>
      <c r="I19" s="43">
        <v>1</v>
      </c>
      <c r="J19" s="43">
        <v>1</v>
      </c>
      <c r="K19" s="43">
        <v>0</v>
      </c>
      <c r="L19" s="43">
        <v>7</v>
      </c>
      <c r="M19" s="43">
        <v>1</v>
      </c>
      <c r="N19" s="43">
        <v>2</v>
      </c>
      <c r="O19" s="43">
        <v>0</v>
      </c>
      <c r="P19" s="43">
        <v>15</v>
      </c>
      <c r="Q19" s="43">
        <v>57</v>
      </c>
      <c r="R19" s="44">
        <v>47.5</v>
      </c>
      <c r="S19" s="35"/>
      <c r="T19" s="35"/>
      <c r="U19" s="35"/>
      <c r="V19" s="35"/>
    </row>
    <row r="20" spans="1:22" s="36" customFormat="1" ht="12.75">
      <c r="A20" s="37">
        <v>6</v>
      </c>
      <c r="B20" s="38" t="s">
        <v>59</v>
      </c>
      <c r="C20" s="39" t="s">
        <v>51</v>
      </c>
      <c r="D20" s="40">
        <v>43</v>
      </c>
      <c r="E20" s="40">
        <v>43</v>
      </c>
      <c r="F20" s="41">
        <v>100</v>
      </c>
      <c r="G20" s="40">
        <v>5</v>
      </c>
      <c r="H20" s="40">
        <v>7</v>
      </c>
      <c r="I20" s="40">
        <v>7</v>
      </c>
      <c r="J20" s="40">
        <v>10</v>
      </c>
      <c r="K20" s="40">
        <v>5</v>
      </c>
      <c r="L20" s="40">
        <v>2</v>
      </c>
      <c r="M20" s="40">
        <v>5</v>
      </c>
      <c r="N20" s="40">
        <v>2</v>
      </c>
      <c r="O20" s="40">
        <v>0</v>
      </c>
      <c r="P20" s="40">
        <v>43</v>
      </c>
      <c r="Q20" s="40">
        <v>219</v>
      </c>
      <c r="R20" s="41">
        <v>63.66</v>
      </c>
      <c r="S20" s="35"/>
      <c r="T20" s="35"/>
      <c r="U20" s="35"/>
      <c r="V20" s="35"/>
    </row>
    <row r="21" spans="1:22" s="36" customFormat="1" ht="12.75">
      <c r="A21" s="37"/>
      <c r="B21" s="38"/>
      <c r="C21" s="39" t="s">
        <v>52</v>
      </c>
      <c r="D21" s="40">
        <v>33</v>
      </c>
      <c r="E21" s="40">
        <v>33</v>
      </c>
      <c r="F21" s="41">
        <v>100</v>
      </c>
      <c r="G21" s="40">
        <v>5</v>
      </c>
      <c r="H21" s="40">
        <v>7</v>
      </c>
      <c r="I21" s="40">
        <v>2</v>
      </c>
      <c r="J21" s="40">
        <v>6</v>
      </c>
      <c r="K21" s="40">
        <v>7</v>
      </c>
      <c r="L21" s="40">
        <v>1</v>
      </c>
      <c r="M21" s="40">
        <v>4</v>
      </c>
      <c r="N21" s="40">
        <v>1</v>
      </c>
      <c r="O21" s="40">
        <v>0</v>
      </c>
      <c r="P21" s="40">
        <v>33</v>
      </c>
      <c r="Q21" s="40">
        <v>171</v>
      </c>
      <c r="R21" s="41">
        <v>64.77</v>
      </c>
      <c r="S21" s="35"/>
      <c r="T21" s="35"/>
      <c r="U21" s="35"/>
      <c r="V21" s="35"/>
    </row>
    <row r="22" spans="1:22" s="36" customFormat="1" ht="12.75">
      <c r="A22" s="37"/>
      <c r="B22" s="38"/>
      <c r="C22" s="42" t="s">
        <v>53</v>
      </c>
      <c r="D22" s="43">
        <v>76</v>
      </c>
      <c r="E22" s="43">
        <v>76</v>
      </c>
      <c r="F22" s="44">
        <v>100</v>
      </c>
      <c r="G22" s="43">
        <v>10</v>
      </c>
      <c r="H22" s="43">
        <v>14</v>
      </c>
      <c r="I22" s="43">
        <v>9</v>
      </c>
      <c r="J22" s="43">
        <v>16</v>
      </c>
      <c r="K22" s="43">
        <v>12</v>
      </c>
      <c r="L22" s="43">
        <v>3</v>
      </c>
      <c r="M22" s="43">
        <v>9</v>
      </c>
      <c r="N22" s="43">
        <v>3</v>
      </c>
      <c r="O22" s="43">
        <v>0</v>
      </c>
      <c r="P22" s="43">
        <v>76</v>
      </c>
      <c r="Q22" s="43">
        <v>390</v>
      </c>
      <c r="R22" s="44">
        <v>64.14</v>
      </c>
      <c r="S22" s="35"/>
      <c r="T22" s="35"/>
      <c r="U22" s="35"/>
      <c r="V22" s="35"/>
    </row>
    <row r="23" spans="1:22" s="36" customFormat="1" ht="12.75">
      <c r="A23" s="37">
        <v>7</v>
      </c>
      <c r="B23" s="38" t="s">
        <v>60</v>
      </c>
      <c r="C23" s="39" t="s">
        <v>51</v>
      </c>
      <c r="D23" s="40">
        <v>43</v>
      </c>
      <c r="E23" s="40">
        <v>43</v>
      </c>
      <c r="F23" s="41">
        <v>100</v>
      </c>
      <c r="G23" s="40">
        <v>4</v>
      </c>
      <c r="H23" s="40">
        <v>12</v>
      </c>
      <c r="I23" s="40">
        <v>2</v>
      </c>
      <c r="J23" s="40">
        <v>8</v>
      </c>
      <c r="K23" s="40">
        <v>2</v>
      </c>
      <c r="L23" s="40">
        <v>9</v>
      </c>
      <c r="M23" s="40">
        <v>1</v>
      </c>
      <c r="N23" s="40">
        <v>5</v>
      </c>
      <c r="O23" s="40">
        <v>0</v>
      </c>
      <c r="P23" s="40">
        <v>43</v>
      </c>
      <c r="Q23" s="40">
        <v>210</v>
      </c>
      <c r="R23" s="41">
        <v>61.05</v>
      </c>
      <c r="S23" s="35"/>
      <c r="T23" s="35"/>
      <c r="U23" s="35"/>
      <c r="V23" s="35"/>
    </row>
    <row r="24" spans="1:22" s="36" customFormat="1" ht="12.75">
      <c r="A24" s="37"/>
      <c r="B24" s="38"/>
      <c r="C24" s="39" t="s">
        <v>52</v>
      </c>
      <c r="D24" s="40">
        <v>33</v>
      </c>
      <c r="E24" s="40">
        <v>33</v>
      </c>
      <c r="F24" s="41">
        <v>100</v>
      </c>
      <c r="G24" s="40">
        <v>8</v>
      </c>
      <c r="H24" s="40">
        <v>6</v>
      </c>
      <c r="I24" s="40">
        <v>4</v>
      </c>
      <c r="J24" s="40">
        <v>5</v>
      </c>
      <c r="K24" s="40">
        <v>4</v>
      </c>
      <c r="L24" s="40">
        <v>2</v>
      </c>
      <c r="M24" s="40">
        <v>2</v>
      </c>
      <c r="N24" s="40">
        <v>2</v>
      </c>
      <c r="O24" s="40">
        <v>0</v>
      </c>
      <c r="P24" s="40">
        <v>33</v>
      </c>
      <c r="Q24" s="40">
        <v>183</v>
      </c>
      <c r="R24" s="41">
        <v>69.319999999999993</v>
      </c>
      <c r="S24" s="35"/>
      <c r="T24" s="35"/>
      <c r="U24" s="35"/>
      <c r="V24" s="35"/>
    </row>
    <row r="25" spans="1:22" s="36" customFormat="1" ht="12.75">
      <c r="A25" s="37"/>
      <c r="B25" s="38"/>
      <c r="C25" s="42" t="s">
        <v>53</v>
      </c>
      <c r="D25" s="43">
        <v>76</v>
      </c>
      <c r="E25" s="43">
        <v>76</v>
      </c>
      <c r="F25" s="44">
        <v>100</v>
      </c>
      <c r="G25" s="43">
        <v>12</v>
      </c>
      <c r="H25" s="43">
        <v>18</v>
      </c>
      <c r="I25" s="43">
        <v>6</v>
      </c>
      <c r="J25" s="43">
        <v>13</v>
      </c>
      <c r="K25" s="43">
        <v>6</v>
      </c>
      <c r="L25" s="43">
        <v>11</v>
      </c>
      <c r="M25" s="43">
        <v>3</v>
      </c>
      <c r="N25" s="43">
        <v>7</v>
      </c>
      <c r="O25" s="43">
        <v>0</v>
      </c>
      <c r="P25" s="43">
        <v>76</v>
      </c>
      <c r="Q25" s="43">
        <v>393</v>
      </c>
      <c r="R25" s="44">
        <v>64.64</v>
      </c>
      <c r="S25" s="35"/>
      <c r="T25" s="35"/>
      <c r="U25" s="35"/>
      <c r="V25" s="35"/>
    </row>
    <row r="26" spans="1:22" s="36" customFormat="1" ht="12.75">
      <c r="A26" s="46" t="s">
        <v>61</v>
      </c>
      <c r="B26" s="46"/>
      <c r="C26" s="47" t="s">
        <v>51</v>
      </c>
      <c r="D26" s="48">
        <f>IFERROR(SUMIF($C$5:$C$25,$C$26,D5:D25),"")</f>
        <v>215</v>
      </c>
      <c r="E26" s="48">
        <f>IFERROR(SUMIF($C$5:$C$25,$C$26,E5:E25),"")</f>
        <v>215</v>
      </c>
      <c r="F26" s="49">
        <f>IFERROR(IFERROR(IF(D26&gt;0,ROUND((E26/D26)*100,2),0),""),"")</f>
        <v>100</v>
      </c>
      <c r="G26" s="48">
        <f t="shared" ref="G26:Q26" si="0">IFERROR(SUMIF($C$5:$C$25,$C$26,G5:G25),"")</f>
        <v>23</v>
      </c>
      <c r="H26" s="48">
        <f t="shared" si="0"/>
        <v>43</v>
      </c>
      <c r="I26" s="48">
        <f t="shared" si="0"/>
        <v>27</v>
      </c>
      <c r="J26" s="48">
        <f t="shared" si="0"/>
        <v>40</v>
      </c>
      <c r="K26" s="48">
        <f t="shared" si="0"/>
        <v>23</v>
      </c>
      <c r="L26" s="48">
        <f t="shared" si="0"/>
        <v>32</v>
      </c>
      <c r="M26" s="48">
        <f t="shared" si="0"/>
        <v>15</v>
      </c>
      <c r="N26" s="48">
        <f t="shared" si="0"/>
        <v>12</v>
      </c>
      <c r="O26" s="48">
        <f t="shared" si="0"/>
        <v>0</v>
      </c>
      <c r="P26" s="48">
        <f t="shared" si="0"/>
        <v>215</v>
      </c>
      <c r="Q26" s="48">
        <f t="shared" si="0"/>
        <v>1077</v>
      </c>
      <c r="R26" s="49">
        <f>IFERROR(IF(D26&gt;0,ROUND((Q26/D26)*12.5,2),0),"")</f>
        <v>62.62</v>
      </c>
      <c r="S26" s="35"/>
      <c r="T26" s="50"/>
      <c r="U26" s="50"/>
      <c r="V26" s="50"/>
    </row>
    <row r="27" spans="1:22" s="36" customFormat="1" ht="12.75">
      <c r="A27" s="46"/>
      <c r="B27" s="46"/>
      <c r="C27" s="47" t="s">
        <v>52</v>
      </c>
      <c r="D27" s="48">
        <f>IFERROR(SUMIF($C$5:$C$25,$C$27,D5:D25),"")</f>
        <v>165</v>
      </c>
      <c r="E27" s="48">
        <f>IFERROR(SUMIF($C$5:$C$25,$C$27,E5:E25),"")</f>
        <v>165</v>
      </c>
      <c r="F27" s="49">
        <f>IFERROR(IF(D27&gt;0,ROUND((E27/D27)*100,2),0),"")</f>
        <v>100</v>
      </c>
      <c r="G27" s="48">
        <f t="shared" ref="G27:Q27" si="1">IFERROR(SUMIF($C$5:$C$25,$C$27,G5:G25),"")</f>
        <v>28</v>
      </c>
      <c r="H27" s="48">
        <f t="shared" si="1"/>
        <v>41</v>
      </c>
      <c r="I27" s="48">
        <f t="shared" si="1"/>
        <v>29</v>
      </c>
      <c r="J27" s="48">
        <f t="shared" si="1"/>
        <v>19</v>
      </c>
      <c r="K27" s="48">
        <f t="shared" si="1"/>
        <v>21</v>
      </c>
      <c r="L27" s="48">
        <f t="shared" si="1"/>
        <v>9</v>
      </c>
      <c r="M27" s="48">
        <f t="shared" si="1"/>
        <v>12</v>
      </c>
      <c r="N27" s="48">
        <f t="shared" si="1"/>
        <v>6</v>
      </c>
      <c r="O27" s="48">
        <f t="shared" si="1"/>
        <v>0</v>
      </c>
      <c r="P27" s="48">
        <f t="shared" si="1"/>
        <v>165</v>
      </c>
      <c r="Q27" s="48">
        <f t="shared" si="1"/>
        <v>921</v>
      </c>
      <c r="R27" s="49">
        <f>IFERROR(IF(D27&gt;0,ROUND((Q27/D27)*12.5,2),0),"")</f>
        <v>69.77</v>
      </c>
      <c r="S27" s="35"/>
      <c r="T27" s="50"/>
      <c r="U27" s="50"/>
      <c r="V27" s="50"/>
    </row>
    <row r="28" spans="1:22" s="36" customFormat="1" ht="12.75">
      <c r="A28" s="46"/>
      <c r="B28" s="46"/>
      <c r="C28" s="47" t="s">
        <v>53</v>
      </c>
      <c r="D28" s="48">
        <f>IFERROR(SUMIF($C$5:$C$25,$C$28,D5:D25),"")</f>
        <v>380</v>
      </c>
      <c r="E28" s="48">
        <f>IFERROR(SUMIF($C$5:$C$25,$C$28,E5:E25),"")</f>
        <v>380</v>
      </c>
      <c r="F28" s="49">
        <f>IFERROR(IF(D28&gt;0,ROUND((E28/D28)*100,2),0),"")</f>
        <v>100</v>
      </c>
      <c r="G28" s="48">
        <f t="shared" ref="G28:Q28" si="2">IFERROR(SUMIF($C$5:$C$25,$C$28,G5:G25),"")</f>
        <v>51</v>
      </c>
      <c r="H28" s="48">
        <f t="shared" si="2"/>
        <v>84</v>
      </c>
      <c r="I28" s="48">
        <f t="shared" si="2"/>
        <v>56</v>
      </c>
      <c r="J28" s="48">
        <f t="shared" si="2"/>
        <v>59</v>
      </c>
      <c r="K28" s="48">
        <f t="shared" si="2"/>
        <v>44</v>
      </c>
      <c r="L28" s="48">
        <f t="shared" si="2"/>
        <v>41</v>
      </c>
      <c r="M28" s="48">
        <f t="shared" si="2"/>
        <v>27</v>
      </c>
      <c r="N28" s="48">
        <f t="shared" si="2"/>
        <v>18</v>
      </c>
      <c r="O28" s="48">
        <f t="shared" si="2"/>
        <v>0</v>
      </c>
      <c r="P28" s="48">
        <f t="shared" si="2"/>
        <v>380</v>
      </c>
      <c r="Q28" s="48">
        <f t="shared" si="2"/>
        <v>1998</v>
      </c>
      <c r="R28" s="51">
        <f>IFERROR(IF(D28&gt;0,ROUND((Q28/D28)*12.5,2),0),"")</f>
        <v>65.72</v>
      </c>
      <c r="S28" s="35"/>
      <c r="T28" s="50"/>
      <c r="U28" s="50"/>
      <c r="V28" s="50"/>
    </row>
    <row r="29" spans="1:22" s="56" customFormat="1" ht="11.2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4"/>
      <c r="S29" s="55"/>
      <c r="T29" s="50"/>
      <c r="U29" s="50"/>
      <c r="V29" s="50"/>
    </row>
    <row r="30" spans="1:22" s="36" customFormat="1" ht="14.25">
      <c r="A30" s="30" t="s">
        <v>62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5"/>
      <c r="T30" s="35"/>
      <c r="U30" s="35"/>
      <c r="V30" s="35"/>
    </row>
    <row r="31" spans="1:22" s="36" customFormat="1" ht="38.25">
      <c r="A31" s="33" t="s">
        <v>41</v>
      </c>
      <c r="B31" s="34" t="s">
        <v>42</v>
      </c>
      <c r="C31" s="34" t="s">
        <v>43</v>
      </c>
      <c r="D31" s="33" t="s">
        <v>44</v>
      </c>
      <c r="E31" s="33" t="s">
        <v>45</v>
      </c>
      <c r="F31" s="33" t="s">
        <v>46</v>
      </c>
      <c r="G31" s="33" t="s">
        <v>7</v>
      </c>
      <c r="H31" s="33" t="s">
        <v>8</v>
      </c>
      <c r="I31" s="33" t="s">
        <v>9</v>
      </c>
      <c r="J31" s="33" t="s">
        <v>10</v>
      </c>
      <c r="K31" s="33" t="s">
        <v>11</v>
      </c>
      <c r="L31" s="33" t="s">
        <v>12</v>
      </c>
      <c r="M31" s="33" t="s">
        <v>13</v>
      </c>
      <c r="N31" s="33" t="s">
        <v>14</v>
      </c>
      <c r="O31" s="33" t="s">
        <v>15</v>
      </c>
      <c r="P31" s="33" t="s">
        <v>47</v>
      </c>
      <c r="Q31" s="33" t="s">
        <v>48</v>
      </c>
      <c r="R31" s="33" t="s">
        <v>49</v>
      </c>
      <c r="S31" s="35"/>
      <c r="T31" s="35"/>
      <c r="U31" s="35"/>
      <c r="V31" s="35"/>
    </row>
    <row r="32" spans="1:22" s="36" customFormat="1" ht="12.75">
      <c r="A32" s="37">
        <v>1</v>
      </c>
      <c r="B32" s="38" t="s">
        <v>63</v>
      </c>
      <c r="C32" s="39" t="s">
        <v>51</v>
      </c>
      <c r="D32" s="40">
        <v>36</v>
      </c>
      <c r="E32" s="40">
        <v>36</v>
      </c>
      <c r="F32" s="41">
        <v>100</v>
      </c>
      <c r="G32" s="40">
        <v>1</v>
      </c>
      <c r="H32" s="40">
        <v>2</v>
      </c>
      <c r="I32" s="40">
        <v>6</v>
      </c>
      <c r="J32" s="40">
        <v>8</v>
      </c>
      <c r="K32" s="40">
        <v>5</v>
      </c>
      <c r="L32" s="40">
        <v>9</v>
      </c>
      <c r="M32" s="40">
        <v>5</v>
      </c>
      <c r="N32" s="40">
        <v>0</v>
      </c>
      <c r="O32" s="40">
        <v>0</v>
      </c>
      <c r="P32" s="40">
        <v>36</v>
      </c>
      <c r="Q32" s="40">
        <v>155</v>
      </c>
      <c r="R32" s="41">
        <v>53.82</v>
      </c>
      <c r="S32" s="35"/>
      <c r="T32" s="35"/>
      <c r="U32" s="35"/>
      <c r="V32" s="35"/>
    </row>
    <row r="33" spans="1:22" s="36" customFormat="1" ht="12.75">
      <c r="A33" s="37"/>
      <c r="B33" s="38"/>
      <c r="C33" s="39" t="s">
        <v>52</v>
      </c>
      <c r="D33" s="40">
        <v>23</v>
      </c>
      <c r="E33" s="40">
        <v>23</v>
      </c>
      <c r="F33" s="41">
        <v>100</v>
      </c>
      <c r="G33" s="40">
        <v>3</v>
      </c>
      <c r="H33" s="40">
        <v>2</v>
      </c>
      <c r="I33" s="40">
        <v>4</v>
      </c>
      <c r="J33" s="40">
        <v>3</v>
      </c>
      <c r="K33" s="40">
        <v>5</v>
      </c>
      <c r="L33" s="40">
        <v>3</v>
      </c>
      <c r="M33" s="40">
        <v>3</v>
      </c>
      <c r="N33" s="40">
        <v>0</v>
      </c>
      <c r="O33" s="40">
        <v>0</v>
      </c>
      <c r="P33" s="40">
        <v>23</v>
      </c>
      <c r="Q33" s="40">
        <v>112</v>
      </c>
      <c r="R33" s="41">
        <v>60.87</v>
      </c>
      <c r="S33" s="35"/>
      <c r="T33" s="35"/>
      <c r="U33" s="35"/>
      <c r="V33" s="35"/>
    </row>
    <row r="34" spans="1:22" s="36" customFormat="1" ht="12.75">
      <c r="A34" s="37"/>
      <c r="B34" s="38"/>
      <c r="C34" s="42" t="s">
        <v>53</v>
      </c>
      <c r="D34" s="43">
        <v>59</v>
      </c>
      <c r="E34" s="43">
        <v>59</v>
      </c>
      <c r="F34" s="44">
        <v>100</v>
      </c>
      <c r="G34" s="43">
        <v>4</v>
      </c>
      <c r="H34" s="43">
        <v>4</v>
      </c>
      <c r="I34" s="43">
        <v>10</v>
      </c>
      <c r="J34" s="43">
        <v>11</v>
      </c>
      <c r="K34" s="43">
        <v>10</v>
      </c>
      <c r="L34" s="43">
        <v>12</v>
      </c>
      <c r="M34" s="43">
        <v>8</v>
      </c>
      <c r="N34" s="43">
        <v>0</v>
      </c>
      <c r="O34" s="43">
        <v>0</v>
      </c>
      <c r="P34" s="43">
        <v>59</v>
      </c>
      <c r="Q34" s="43">
        <v>267</v>
      </c>
      <c r="R34" s="44">
        <v>56.57</v>
      </c>
      <c r="S34" s="35"/>
      <c r="T34" s="35"/>
      <c r="U34" s="35"/>
      <c r="V34" s="35"/>
    </row>
    <row r="35" spans="1:22" s="36" customFormat="1" ht="12.75">
      <c r="A35" s="37">
        <v>2</v>
      </c>
      <c r="B35" s="38" t="s">
        <v>64</v>
      </c>
      <c r="C35" s="39" t="s">
        <v>51</v>
      </c>
      <c r="D35" s="40">
        <v>17</v>
      </c>
      <c r="E35" s="40">
        <v>17</v>
      </c>
      <c r="F35" s="41">
        <v>100</v>
      </c>
      <c r="G35" s="40">
        <v>0</v>
      </c>
      <c r="H35" s="40">
        <v>1</v>
      </c>
      <c r="I35" s="40">
        <v>2</v>
      </c>
      <c r="J35" s="40">
        <v>5</v>
      </c>
      <c r="K35" s="40">
        <v>5</v>
      </c>
      <c r="L35" s="40">
        <v>1</v>
      </c>
      <c r="M35" s="40">
        <v>2</v>
      </c>
      <c r="N35" s="40">
        <v>1</v>
      </c>
      <c r="O35" s="40">
        <v>0</v>
      </c>
      <c r="P35" s="40">
        <v>17</v>
      </c>
      <c r="Q35" s="40">
        <v>72</v>
      </c>
      <c r="R35" s="41">
        <v>52.94</v>
      </c>
      <c r="S35" s="35"/>
      <c r="T35" s="35"/>
      <c r="U35" s="35"/>
      <c r="V35" s="35"/>
    </row>
    <row r="36" spans="1:22" s="36" customFormat="1" ht="12.75">
      <c r="A36" s="37"/>
      <c r="B36" s="38"/>
      <c r="C36" s="39" t="s">
        <v>52</v>
      </c>
      <c r="D36" s="40">
        <v>14</v>
      </c>
      <c r="E36" s="40">
        <v>14</v>
      </c>
      <c r="F36" s="41">
        <v>100</v>
      </c>
      <c r="G36" s="40">
        <v>0</v>
      </c>
      <c r="H36" s="40">
        <v>7</v>
      </c>
      <c r="I36" s="40">
        <v>4</v>
      </c>
      <c r="J36" s="40">
        <v>3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14</v>
      </c>
      <c r="Q36" s="40">
        <v>88</v>
      </c>
      <c r="R36" s="41">
        <v>78.569999999999993</v>
      </c>
      <c r="S36" s="35"/>
      <c r="T36" s="35"/>
      <c r="U36" s="35"/>
      <c r="V36" s="35"/>
    </row>
    <row r="37" spans="1:22" s="36" customFormat="1" ht="12.75">
      <c r="A37" s="37"/>
      <c r="B37" s="38"/>
      <c r="C37" s="42" t="s">
        <v>53</v>
      </c>
      <c r="D37" s="43">
        <v>31</v>
      </c>
      <c r="E37" s="43">
        <v>31</v>
      </c>
      <c r="F37" s="44">
        <v>100</v>
      </c>
      <c r="G37" s="43">
        <v>0</v>
      </c>
      <c r="H37" s="43">
        <v>8</v>
      </c>
      <c r="I37" s="43">
        <v>6</v>
      </c>
      <c r="J37" s="43">
        <v>8</v>
      </c>
      <c r="K37" s="43">
        <v>5</v>
      </c>
      <c r="L37" s="43">
        <v>1</v>
      </c>
      <c r="M37" s="43">
        <v>2</v>
      </c>
      <c r="N37" s="43">
        <v>1</v>
      </c>
      <c r="O37" s="43">
        <v>0</v>
      </c>
      <c r="P37" s="43">
        <v>31</v>
      </c>
      <c r="Q37" s="43">
        <v>160</v>
      </c>
      <c r="R37" s="44">
        <v>64.52</v>
      </c>
      <c r="S37" s="35"/>
      <c r="T37" s="35"/>
      <c r="U37" s="35"/>
      <c r="V37" s="35"/>
    </row>
    <row r="38" spans="1:22" s="36" customFormat="1" ht="12.75">
      <c r="A38" s="37">
        <v>3</v>
      </c>
      <c r="B38" s="38" t="s">
        <v>65</v>
      </c>
      <c r="C38" s="39" t="s">
        <v>51</v>
      </c>
      <c r="D38" s="40">
        <v>22</v>
      </c>
      <c r="E38" s="40">
        <v>22</v>
      </c>
      <c r="F38" s="41">
        <v>100</v>
      </c>
      <c r="G38" s="40">
        <v>0</v>
      </c>
      <c r="H38" s="40">
        <v>5</v>
      </c>
      <c r="I38" s="40">
        <v>4</v>
      </c>
      <c r="J38" s="40">
        <v>4</v>
      </c>
      <c r="K38" s="40">
        <v>7</v>
      </c>
      <c r="L38" s="40">
        <v>0</v>
      </c>
      <c r="M38" s="40">
        <v>2</v>
      </c>
      <c r="N38" s="40">
        <v>0</v>
      </c>
      <c r="O38" s="40">
        <v>0</v>
      </c>
      <c r="P38" s="40">
        <v>22</v>
      </c>
      <c r="Q38" s="40">
        <v>111</v>
      </c>
      <c r="R38" s="41">
        <v>63.07</v>
      </c>
      <c r="S38" s="35"/>
      <c r="T38" s="35"/>
      <c r="U38" s="35"/>
      <c r="V38" s="35"/>
    </row>
    <row r="39" spans="1:22" s="36" customFormat="1" ht="12.75">
      <c r="A39" s="37"/>
      <c r="B39" s="38"/>
      <c r="C39" s="39" t="s">
        <v>52</v>
      </c>
      <c r="D39" s="40">
        <v>10</v>
      </c>
      <c r="E39" s="40">
        <v>10</v>
      </c>
      <c r="F39" s="41">
        <v>100</v>
      </c>
      <c r="G39" s="40">
        <v>3</v>
      </c>
      <c r="H39" s="40">
        <v>2</v>
      </c>
      <c r="I39" s="40">
        <v>0</v>
      </c>
      <c r="J39" s="40">
        <v>0</v>
      </c>
      <c r="K39" s="40">
        <v>1</v>
      </c>
      <c r="L39" s="40">
        <v>1</v>
      </c>
      <c r="M39" s="40">
        <v>3</v>
      </c>
      <c r="N39" s="40">
        <v>0</v>
      </c>
      <c r="O39" s="40">
        <v>0</v>
      </c>
      <c r="P39" s="40">
        <v>10</v>
      </c>
      <c r="Q39" s="40">
        <v>51</v>
      </c>
      <c r="R39" s="41">
        <v>63.75</v>
      </c>
      <c r="S39" s="35"/>
      <c r="T39" s="35"/>
      <c r="U39" s="35"/>
      <c r="V39" s="35"/>
    </row>
    <row r="40" spans="1:22" s="36" customFormat="1" ht="12.75">
      <c r="A40" s="37"/>
      <c r="B40" s="38"/>
      <c r="C40" s="42" t="s">
        <v>53</v>
      </c>
      <c r="D40" s="43">
        <v>32</v>
      </c>
      <c r="E40" s="43">
        <v>32</v>
      </c>
      <c r="F40" s="44">
        <v>100</v>
      </c>
      <c r="G40" s="43">
        <v>3</v>
      </c>
      <c r="H40" s="43">
        <v>7</v>
      </c>
      <c r="I40" s="43">
        <v>4</v>
      </c>
      <c r="J40" s="43">
        <v>4</v>
      </c>
      <c r="K40" s="43">
        <v>8</v>
      </c>
      <c r="L40" s="43">
        <v>1</v>
      </c>
      <c r="M40" s="43">
        <v>5</v>
      </c>
      <c r="N40" s="43">
        <v>0</v>
      </c>
      <c r="O40" s="43">
        <v>0</v>
      </c>
      <c r="P40" s="43">
        <v>32</v>
      </c>
      <c r="Q40" s="43">
        <v>162</v>
      </c>
      <c r="R40" s="44">
        <v>63.28</v>
      </c>
      <c r="S40" s="35"/>
      <c r="T40" s="35"/>
      <c r="U40" s="35"/>
      <c r="V40" s="35"/>
    </row>
    <row r="41" spans="1:22" s="36" customFormat="1" ht="12.75">
      <c r="A41" s="37">
        <v>4</v>
      </c>
      <c r="B41" s="38" t="s">
        <v>66</v>
      </c>
      <c r="C41" s="39" t="s">
        <v>51</v>
      </c>
      <c r="D41" s="40">
        <v>24</v>
      </c>
      <c r="E41" s="40">
        <v>24</v>
      </c>
      <c r="F41" s="41">
        <v>100</v>
      </c>
      <c r="G41" s="40">
        <v>1</v>
      </c>
      <c r="H41" s="40">
        <v>2</v>
      </c>
      <c r="I41" s="40">
        <v>4</v>
      </c>
      <c r="J41" s="40">
        <v>3</v>
      </c>
      <c r="K41" s="40">
        <v>6</v>
      </c>
      <c r="L41" s="40">
        <v>5</v>
      </c>
      <c r="M41" s="40">
        <v>2</v>
      </c>
      <c r="N41" s="40">
        <v>1</v>
      </c>
      <c r="O41" s="40">
        <v>0</v>
      </c>
      <c r="P41" s="40">
        <v>24</v>
      </c>
      <c r="Q41" s="40">
        <v>105</v>
      </c>
      <c r="R41" s="41">
        <v>54.69</v>
      </c>
      <c r="S41" s="35"/>
      <c r="T41" s="35"/>
      <c r="U41" s="35"/>
      <c r="V41" s="35"/>
    </row>
    <row r="42" spans="1:22" s="36" customFormat="1" ht="12.75">
      <c r="A42" s="37"/>
      <c r="B42" s="38"/>
      <c r="C42" s="39" t="s">
        <v>52</v>
      </c>
      <c r="D42" s="40">
        <v>15</v>
      </c>
      <c r="E42" s="40">
        <v>15</v>
      </c>
      <c r="F42" s="41">
        <v>100</v>
      </c>
      <c r="G42" s="40">
        <v>2</v>
      </c>
      <c r="H42" s="40">
        <v>2</v>
      </c>
      <c r="I42" s="40">
        <v>1</v>
      </c>
      <c r="J42" s="40">
        <v>2</v>
      </c>
      <c r="K42" s="40">
        <v>3</v>
      </c>
      <c r="L42" s="40">
        <v>1</v>
      </c>
      <c r="M42" s="40">
        <v>1</v>
      </c>
      <c r="N42" s="40">
        <v>3</v>
      </c>
      <c r="O42" s="40">
        <v>0</v>
      </c>
      <c r="P42" s="40">
        <v>15</v>
      </c>
      <c r="Q42" s="40">
        <v>66</v>
      </c>
      <c r="R42" s="41">
        <v>55</v>
      </c>
      <c r="S42" s="35"/>
      <c r="T42" s="35"/>
      <c r="U42" s="35"/>
      <c r="V42" s="35"/>
    </row>
    <row r="43" spans="1:22" s="36" customFormat="1" ht="12.75">
      <c r="A43" s="37"/>
      <c r="B43" s="38"/>
      <c r="C43" s="42" t="s">
        <v>53</v>
      </c>
      <c r="D43" s="43">
        <v>39</v>
      </c>
      <c r="E43" s="43">
        <v>39</v>
      </c>
      <c r="F43" s="44">
        <v>100</v>
      </c>
      <c r="G43" s="43">
        <v>3</v>
      </c>
      <c r="H43" s="43">
        <v>4</v>
      </c>
      <c r="I43" s="43">
        <v>5</v>
      </c>
      <c r="J43" s="43">
        <v>5</v>
      </c>
      <c r="K43" s="43">
        <v>9</v>
      </c>
      <c r="L43" s="43">
        <v>6</v>
      </c>
      <c r="M43" s="43">
        <v>3</v>
      </c>
      <c r="N43" s="43">
        <v>4</v>
      </c>
      <c r="O43" s="43">
        <v>0</v>
      </c>
      <c r="P43" s="43">
        <v>39</v>
      </c>
      <c r="Q43" s="43">
        <v>171</v>
      </c>
      <c r="R43" s="44">
        <v>54.81</v>
      </c>
      <c r="S43" s="35"/>
      <c r="T43" s="35"/>
      <c r="U43" s="35"/>
      <c r="V43" s="35"/>
    </row>
    <row r="44" spans="1:22" s="36" customFormat="1" ht="12.75">
      <c r="A44" s="37">
        <v>5</v>
      </c>
      <c r="B44" s="38" t="s">
        <v>67</v>
      </c>
      <c r="C44" s="39" t="s">
        <v>51</v>
      </c>
      <c r="D44" s="40">
        <v>24</v>
      </c>
      <c r="E44" s="40">
        <v>24</v>
      </c>
      <c r="F44" s="41">
        <v>100</v>
      </c>
      <c r="G44" s="40">
        <v>0</v>
      </c>
      <c r="H44" s="40">
        <v>4</v>
      </c>
      <c r="I44" s="40">
        <v>7</v>
      </c>
      <c r="J44" s="40">
        <v>3</v>
      </c>
      <c r="K44" s="40">
        <v>6</v>
      </c>
      <c r="L44" s="40">
        <v>3</v>
      </c>
      <c r="M44" s="40">
        <v>1</v>
      </c>
      <c r="N44" s="40">
        <v>0</v>
      </c>
      <c r="O44" s="40">
        <v>0</v>
      </c>
      <c r="P44" s="40">
        <v>24</v>
      </c>
      <c r="Q44" s="40">
        <v>120</v>
      </c>
      <c r="R44" s="41">
        <v>62.5</v>
      </c>
      <c r="S44" s="35"/>
      <c r="T44" s="35"/>
      <c r="U44" s="35"/>
      <c r="V44" s="35"/>
    </row>
    <row r="45" spans="1:22" s="36" customFormat="1" ht="12.75">
      <c r="A45" s="37"/>
      <c r="B45" s="38"/>
      <c r="C45" s="39" t="s">
        <v>52</v>
      </c>
      <c r="D45" s="40">
        <v>15</v>
      </c>
      <c r="E45" s="40">
        <v>15</v>
      </c>
      <c r="F45" s="41">
        <v>100</v>
      </c>
      <c r="G45" s="40">
        <v>1</v>
      </c>
      <c r="H45" s="40">
        <v>4</v>
      </c>
      <c r="I45" s="40">
        <v>2</v>
      </c>
      <c r="J45" s="40">
        <v>1</v>
      </c>
      <c r="K45" s="40">
        <v>3</v>
      </c>
      <c r="L45" s="40">
        <v>0</v>
      </c>
      <c r="M45" s="40">
        <v>1</v>
      </c>
      <c r="N45" s="40">
        <v>3</v>
      </c>
      <c r="O45" s="40">
        <v>0</v>
      </c>
      <c r="P45" s="40">
        <v>15</v>
      </c>
      <c r="Q45" s="40">
        <v>70</v>
      </c>
      <c r="R45" s="41">
        <v>58.33</v>
      </c>
      <c r="S45" s="35"/>
      <c r="T45" s="35"/>
      <c r="U45" s="35"/>
      <c r="V45" s="35"/>
    </row>
    <row r="46" spans="1:22" s="36" customFormat="1" ht="12.75">
      <c r="A46" s="37"/>
      <c r="B46" s="38"/>
      <c r="C46" s="42" t="s">
        <v>53</v>
      </c>
      <c r="D46" s="43">
        <v>39</v>
      </c>
      <c r="E46" s="43">
        <v>39</v>
      </c>
      <c r="F46" s="44">
        <v>100</v>
      </c>
      <c r="G46" s="43">
        <v>1</v>
      </c>
      <c r="H46" s="43">
        <v>8</v>
      </c>
      <c r="I46" s="43">
        <v>9</v>
      </c>
      <c r="J46" s="43">
        <v>4</v>
      </c>
      <c r="K46" s="43">
        <v>9</v>
      </c>
      <c r="L46" s="43">
        <v>3</v>
      </c>
      <c r="M46" s="43">
        <v>2</v>
      </c>
      <c r="N46" s="43">
        <v>3</v>
      </c>
      <c r="O46" s="43">
        <v>0</v>
      </c>
      <c r="P46" s="43">
        <v>39</v>
      </c>
      <c r="Q46" s="43">
        <v>190</v>
      </c>
      <c r="R46" s="44">
        <v>60.9</v>
      </c>
      <c r="S46" s="35"/>
      <c r="T46" s="35"/>
      <c r="U46" s="35"/>
      <c r="V46" s="35"/>
    </row>
    <row r="47" spans="1:22" s="36" customFormat="1" ht="12.75">
      <c r="A47" s="37">
        <v>6</v>
      </c>
      <c r="B47" s="38" t="s">
        <v>68</v>
      </c>
      <c r="C47" s="39" t="s">
        <v>51</v>
      </c>
      <c r="D47" s="40">
        <v>3</v>
      </c>
      <c r="E47" s="40">
        <v>3</v>
      </c>
      <c r="F47" s="41">
        <v>100</v>
      </c>
      <c r="G47" s="40">
        <v>0</v>
      </c>
      <c r="H47" s="40">
        <v>2</v>
      </c>
      <c r="I47" s="40">
        <v>1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3</v>
      </c>
      <c r="Q47" s="40">
        <v>20</v>
      </c>
      <c r="R47" s="41">
        <v>83.33</v>
      </c>
      <c r="S47" s="35"/>
      <c r="T47" s="35"/>
      <c r="U47" s="35"/>
      <c r="V47" s="35"/>
    </row>
    <row r="48" spans="1:22" s="36" customFormat="1" ht="12.75">
      <c r="A48" s="37"/>
      <c r="B48" s="38"/>
      <c r="C48" s="39" t="s">
        <v>52</v>
      </c>
      <c r="D48" s="40">
        <v>7</v>
      </c>
      <c r="E48" s="40">
        <v>7</v>
      </c>
      <c r="F48" s="41">
        <v>100</v>
      </c>
      <c r="G48" s="40">
        <v>1</v>
      </c>
      <c r="H48" s="40">
        <v>0</v>
      </c>
      <c r="I48" s="40">
        <v>1</v>
      </c>
      <c r="J48" s="40">
        <v>2</v>
      </c>
      <c r="K48" s="40">
        <v>2</v>
      </c>
      <c r="L48" s="40">
        <v>0</v>
      </c>
      <c r="M48" s="40">
        <v>1</v>
      </c>
      <c r="N48" s="40">
        <v>0</v>
      </c>
      <c r="O48" s="40">
        <v>0</v>
      </c>
      <c r="P48" s="40">
        <v>7</v>
      </c>
      <c r="Q48" s="40">
        <v>34</v>
      </c>
      <c r="R48" s="41">
        <v>60.71</v>
      </c>
      <c r="S48" s="35"/>
      <c r="T48" s="35"/>
      <c r="U48" s="35"/>
      <c r="V48" s="35"/>
    </row>
    <row r="49" spans="1:22" s="36" customFormat="1" ht="12.75">
      <c r="A49" s="37"/>
      <c r="B49" s="38"/>
      <c r="C49" s="42" t="s">
        <v>53</v>
      </c>
      <c r="D49" s="43">
        <v>10</v>
      </c>
      <c r="E49" s="43">
        <v>10</v>
      </c>
      <c r="F49" s="44">
        <v>100</v>
      </c>
      <c r="G49" s="43">
        <v>1</v>
      </c>
      <c r="H49" s="43">
        <v>2</v>
      </c>
      <c r="I49" s="43">
        <v>2</v>
      </c>
      <c r="J49" s="43">
        <v>2</v>
      </c>
      <c r="K49" s="43">
        <v>2</v>
      </c>
      <c r="L49" s="43">
        <v>0</v>
      </c>
      <c r="M49" s="43">
        <v>1</v>
      </c>
      <c r="N49" s="43">
        <v>0</v>
      </c>
      <c r="O49" s="43">
        <v>0</v>
      </c>
      <c r="P49" s="43">
        <v>10</v>
      </c>
      <c r="Q49" s="43">
        <v>54</v>
      </c>
      <c r="R49" s="44">
        <v>67.5</v>
      </c>
      <c r="S49" s="35"/>
      <c r="T49" s="35"/>
      <c r="U49" s="35"/>
      <c r="V49" s="35"/>
    </row>
    <row r="50" spans="1:22" s="36" customFormat="1" ht="12.75">
      <c r="A50" s="37">
        <v>7</v>
      </c>
      <c r="B50" s="38" t="s">
        <v>69</v>
      </c>
      <c r="C50" s="39" t="s">
        <v>51</v>
      </c>
      <c r="D50" s="40">
        <v>12</v>
      </c>
      <c r="E50" s="40">
        <v>12</v>
      </c>
      <c r="F50" s="41">
        <v>100</v>
      </c>
      <c r="G50" s="40">
        <v>1</v>
      </c>
      <c r="H50" s="40">
        <v>4</v>
      </c>
      <c r="I50" s="40">
        <v>3</v>
      </c>
      <c r="J50" s="40">
        <v>0</v>
      </c>
      <c r="K50" s="40">
        <v>0</v>
      </c>
      <c r="L50" s="40">
        <v>4</v>
      </c>
      <c r="M50" s="40">
        <v>0</v>
      </c>
      <c r="N50" s="40">
        <v>0</v>
      </c>
      <c r="O50" s="40">
        <v>0</v>
      </c>
      <c r="P50" s="40">
        <v>12</v>
      </c>
      <c r="Q50" s="40">
        <v>66</v>
      </c>
      <c r="R50" s="41">
        <v>68.75</v>
      </c>
      <c r="S50" s="35"/>
      <c r="T50" s="35"/>
      <c r="U50" s="35"/>
      <c r="V50" s="35"/>
    </row>
    <row r="51" spans="1:22" s="36" customFormat="1" ht="12.75">
      <c r="A51" s="37"/>
      <c r="B51" s="38"/>
      <c r="C51" s="39" t="s">
        <v>52</v>
      </c>
      <c r="D51" s="40">
        <v>8</v>
      </c>
      <c r="E51" s="40">
        <v>8</v>
      </c>
      <c r="F51" s="41">
        <v>100</v>
      </c>
      <c r="G51" s="40">
        <v>0</v>
      </c>
      <c r="H51" s="40">
        <v>4</v>
      </c>
      <c r="I51" s="40">
        <v>1</v>
      </c>
      <c r="J51" s="40">
        <v>0</v>
      </c>
      <c r="K51" s="40">
        <v>0</v>
      </c>
      <c r="L51" s="40">
        <v>3</v>
      </c>
      <c r="M51" s="40">
        <v>0</v>
      </c>
      <c r="N51" s="40">
        <v>0</v>
      </c>
      <c r="O51" s="40">
        <v>0</v>
      </c>
      <c r="P51" s="40">
        <v>8</v>
      </c>
      <c r="Q51" s="40">
        <v>43</v>
      </c>
      <c r="R51" s="41">
        <v>67.19</v>
      </c>
      <c r="S51" s="35"/>
      <c r="T51" s="35"/>
      <c r="U51" s="35"/>
      <c r="V51" s="35"/>
    </row>
    <row r="52" spans="1:22" s="36" customFormat="1" ht="12.75">
      <c r="A52" s="37"/>
      <c r="B52" s="38"/>
      <c r="C52" s="42" t="s">
        <v>53</v>
      </c>
      <c r="D52" s="43">
        <v>20</v>
      </c>
      <c r="E52" s="43">
        <v>20</v>
      </c>
      <c r="F52" s="44">
        <v>100</v>
      </c>
      <c r="G52" s="43">
        <v>1</v>
      </c>
      <c r="H52" s="43">
        <v>8</v>
      </c>
      <c r="I52" s="43">
        <v>4</v>
      </c>
      <c r="J52" s="43">
        <v>0</v>
      </c>
      <c r="K52" s="43">
        <v>0</v>
      </c>
      <c r="L52" s="43">
        <v>7</v>
      </c>
      <c r="M52" s="43">
        <v>0</v>
      </c>
      <c r="N52" s="43">
        <v>0</v>
      </c>
      <c r="O52" s="43">
        <v>0</v>
      </c>
      <c r="P52" s="43">
        <v>20</v>
      </c>
      <c r="Q52" s="43">
        <v>109</v>
      </c>
      <c r="R52" s="44">
        <v>68.13</v>
      </c>
      <c r="S52" s="35"/>
      <c r="T52" s="35"/>
      <c r="U52" s="35"/>
      <c r="V52" s="35"/>
    </row>
    <row r="53" spans="1:22" s="36" customFormat="1" ht="12.75">
      <c r="A53" s="37">
        <v>8</v>
      </c>
      <c r="B53" s="38" t="s">
        <v>70</v>
      </c>
      <c r="C53" s="39" t="s">
        <v>51</v>
      </c>
      <c r="D53" s="40">
        <v>12</v>
      </c>
      <c r="E53" s="40">
        <v>12</v>
      </c>
      <c r="F53" s="41">
        <v>100</v>
      </c>
      <c r="G53" s="40">
        <v>1</v>
      </c>
      <c r="H53" s="40">
        <v>1</v>
      </c>
      <c r="I53" s="40">
        <v>3</v>
      </c>
      <c r="J53" s="40">
        <v>1</v>
      </c>
      <c r="K53" s="40">
        <v>1</v>
      </c>
      <c r="L53" s="40">
        <v>2</v>
      </c>
      <c r="M53" s="40">
        <v>1</v>
      </c>
      <c r="N53" s="40">
        <v>2</v>
      </c>
      <c r="O53" s="40">
        <v>0</v>
      </c>
      <c r="P53" s="40">
        <v>12</v>
      </c>
      <c r="Q53" s="40">
        <v>52</v>
      </c>
      <c r="R53" s="41">
        <v>54.17</v>
      </c>
      <c r="S53" s="35"/>
      <c r="T53" s="35"/>
      <c r="U53" s="35"/>
      <c r="V53" s="35"/>
    </row>
    <row r="54" spans="1:22" s="36" customFormat="1" ht="12.75">
      <c r="A54" s="37"/>
      <c r="B54" s="38"/>
      <c r="C54" s="39" t="s">
        <v>52</v>
      </c>
      <c r="D54" s="40">
        <v>8</v>
      </c>
      <c r="E54" s="40">
        <v>8</v>
      </c>
      <c r="F54" s="41">
        <v>100</v>
      </c>
      <c r="G54" s="40">
        <v>1</v>
      </c>
      <c r="H54" s="40">
        <v>1</v>
      </c>
      <c r="I54" s="40">
        <v>2</v>
      </c>
      <c r="J54" s="40">
        <v>3</v>
      </c>
      <c r="K54" s="40">
        <v>0</v>
      </c>
      <c r="L54" s="40">
        <v>0</v>
      </c>
      <c r="M54" s="40">
        <v>1</v>
      </c>
      <c r="N54" s="40">
        <v>0</v>
      </c>
      <c r="O54" s="40">
        <v>0</v>
      </c>
      <c r="P54" s="40">
        <v>8</v>
      </c>
      <c r="Q54" s="40">
        <v>44</v>
      </c>
      <c r="R54" s="41">
        <v>68.75</v>
      </c>
      <c r="S54" s="35"/>
      <c r="T54" s="35"/>
      <c r="U54" s="35"/>
      <c r="V54" s="35"/>
    </row>
    <row r="55" spans="1:22" s="36" customFormat="1" ht="12.75">
      <c r="A55" s="37"/>
      <c r="B55" s="38"/>
      <c r="C55" s="42" t="s">
        <v>53</v>
      </c>
      <c r="D55" s="43">
        <v>20</v>
      </c>
      <c r="E55" s="43">
        <v>20</v>
      </c>
      <c r="F55" s="44">
        <v>100</v>
      </c>
      <c r="G55" s="43">
        <v>2</v>
      </c>
      <c r="H55" s="43">
        <v>2</v>
      </c>
      <c r="I55" s="43">
        <v>5</v>
      </c>
      <c r="J55" s="43">
        <v>4</v>
      </c>
      <c r="K55" s="43">
        <v>1</v>
      </c>
      <c r="L55" s="43">
        <v>2</v>
      </c>
      <c r="M55" s="43">
        <v>2</v>
      </c>
      <c r="N55" s="43">
        <v>2</v>
      </c>
      <c r="O55" s="43">
        <v>0</v>
      </c>
      <c r="P55" s="43">
        <v>20</v>
      </c>
      <c r="Q55" s="43">
        <v>96</v>
      </c>
      <c r="R55" s="44">
        <v>60</v>
      </c>
      <c r="S55" s="35"/>
      <c r="T55" s="35"/>
      <c r="U55" s="35"/>
      <c r="V55" s="35"/>
    </row>
    <row r="56" spans="1:22" s="36" customFormat="1" ht="12.75">
      <c r="A56" s="37">
        <v>9</v>
      </c>
      <c r="B56" s="38" t="s">
        <v>71</v>
      </c>
      <c r="C56" s="39" t="s">
        <v>51</v>
      </c>
      <c r="D56" s="40">
        <v>12</v>
      </c>
      <c r="E56" s="40">
        <v>12</v>
      </c>
      <c r="F56" s="41">
        <v>100</v>
      </c>
      <c r="G56" s="40">
        <v>0</v>
      </c>
      <c r="H56" s="40">
        <v>2</v>
      </c>
      <c r="I56" s="40">
        <v>2</v>
      </c>
      <c r="J56" s="40">
        <v>3</v>
      </c>
      <c r="K56" s="40">
        <v>1</v>
      </c>
      <c r="L56" s="40">
        <v>1</v>
      </c>
      <c r="M56" s="40">
        <v>3</v>
      </c>
      <c r="N56" s="40">
        <v>0</v>
      </c>
      <c r="O56" s="40">
        <v>0</v>
      </c>
      <c r="P56" s="40">
        <v>12</v>
      </c>
      <c r="Q56" s="40">
        <v>54</v>
      </c>
      <c r="R56" s="41">
        <v>56.25</v>
      </c>
      <c r="S56" s="35"/>
      <c r="T56" s="35"/>
      <c r="U56" s="35"/>
      <c r="V56" s="35"/>
    </row>
    <row r="57" spans="1:22" s="36" customFormat="1" ht="12.75">
      <c r="A57" s="37"/>
      <c r="B57" s="38"/>
      <c r="C57" s="39" t="s">
        <v>52</v>
      </c>
      <c r="D57" s="40">
        <v>8</v>
      </c>
      <c r="E57" s="40">
        <v>8</v>
      </c>
      <c r="F57" s="41">
        <v>100</v>
      </c>
      <c r="G57" s="40">
        <v>0</v>
      </c>
      <c r="H57" s="40">
        <v>1</v>
      </c>
      <c r="I57" s="40">
        <v>3</v>
      </c>
      <c r="J57" s="40">
        <v>1</v>
      </c>
      <c r="K57" s="40">
        <v>2</v>
      </c>
      <c r="L57" s="40">
        <v>1</v>
      </c>
      <c r="M57" s="40">
        <v>0</v>
      </c>
      <c r="N57" s="40">
        <v>0</v>
      </c>
      <c r="O57" s="40">
        <v>0</v>
      </c>
      <c r="P57" s="40">
        <v>8</v>
      </c>
      <c r="Q57" s="40">
        <v>41</v>
      </c>
      <c r="R57" s="41">
        <v>64.06</v>
      </c>
      <c r="S57" s="35"/>
      <c r="T57" s="35"/>
      <c r="U57" s="35"/>
      <c r="V57" s="35"/>
    </row>
    <row r="58" spans="1:22" s="36" customFormat="1" ht="12.75">
      <c r="A58" s="37"/>
      <c r="B58" s="38"/>
      <c r="C58" s="42" t="s">
        <v>53</v>
      </c>
      <c r="D58" s="43">
        <v>20</v>
      </c>
      <c r="E58" s="43">
        <v>20</v>
      </c>
      <c r="F58" s="44">
        <v>100</v>
      </c>
      <c r="G58" s="43">
        <v>0</v>
      </c>
      <c r="H58" s="43">
        <v>3</v>
      </c>
      <c r="I58" s="43">
        <v>5</v>
      </c>
      <c r="J58" s="43">
        <v>4</v>
      </c>
      <c r="K58" s="43">
        <v>3</v>
      </c>
      <c r="L58" s="43">
        <v>2</v>
      </c>
      <c r="M58" s="43">
        <v>3</v>
      </c>
      <c r="N58" s="43">
        <v>0</v>
      </c>
      <c r="O58" s="43">
        <v>0</v>
      </c>
      <c r="P58" s="43">
        <v>20</v>
      </c>
      <c r="Q58" s="43">
        <v>95</v>
      </c>
      <c r="R58" s="44">
        <v>59.38</v>
      </c>
      <c r="S58" s="35"/>
      <c r="T58" s="35"/>
      <c r="U58" s="35"/>
      <c r="V58" s="35"/>
    </row>
    <row r="59" spans="1:22" s="36" customFormat="1" ht="12.75">
      <c r="A59" s="37">
        <v>10</v>
      </c>
      <c r="B59" s="38" t="s">
        <v>72</v>
      </c>
      <c r="C59" s="39" t="s">
        <v>51</v>
      </c>
      <c r="D59" s="40">
        <v>13</v>
      </c>
      <c r="E59" s="40">
        <v>13</v>
      </c>
      <c r="F59" s="41">
        <v>100</v>
      </c>
      <c r="G59" s="40">
        <v>2</v>
      </c>
      <c r="H59" s="40">
        <v>0</v>
      </c>
      <c r="I59" s="40">
        <v>0</v>
      </c>
      <c r="J59" s="40">
        <v>4</v>
      </c>
      <c r="K59" s="40">
        <v>1</v>
      </c>
      <c r="L59" s="40">
        <v>4</v>
      </c>
      <c r="M59" s="40">
        <v>2</v>
      </c>
      <c r="N59" s="40">
        <v>0</v>
      </c>
      <c r="O59" s="40">
        <v>0</v>
      </c>
      <c r="P59" s="40">
        <v>13</v>
      </c>
      <c r="Q59" s="40">
        <v>56</v>
      </c>
      <c r="R59" s="41">
        <v>53.85</v>
      </c>
      <c r="S59" s="35"/>
      <c r="T59" s="35"/>
      <c r="U59" s="35"/>
      <c r="V59" s="35"/>
    </row>
    <row r="60" spans="1:22" s="36" customFormat="1" ht="12.75">
      <c r="A60" s="37"/>
      <c r="B60" s="38"/>
      <c r="C60" s="39" t="s">
        <v>52</v>
      </c>
      <c r="D60" s="40">
        <v>4</v>
      </c>
      <c r="E60" s="40">
        <v>4</v>
      </c>
      <c r="F60" s="41">
        <v>100</v>
      </c>
      <c r="G60" s="40">
        <v>2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2</v>
      </c>
      <c r="O60" s="40">
        <v>0</v>
      </c>
      <c r="P60" s="40">
        <v>4</v>
      </c>
      <c r="Q60" s="40">
        <v>18</v>
      </c>
      <c r="R60" s="41">
        <v>56.25</v>
      </c>
      <c r="S60" s="35"/>
      <c r="T60" s="35"/>
      <c r="U60" s="35"/>
      <c r="V60" s="35"/>
    </row>
    <row r="61" spans="1:22" s="36" customFormat="1" ht="12.75">
      <c r="A61" s="37"/>
      <c r="B61" s="38"/>
      <c r="C61" s="42" t="s">
        <v>53</v>
      </c>
      <c r="D61" s="43">
        <v>17</v>
      </c>
      <c r="E61" s="43">
        <v>17</v>
      </c>
      <c r="F61" s="44">
        <v>100</v>
      </c>
      <c r="G61" s="43">
        <v>4</v>
      </c>
      <c r="H61" s="43">
        <v>0</v>
      </c>
      <c r="I61" s="43">
        <v>0</v>
      </c>
      <c r="J61" s="43">
        <v>4</v>
      </c>
      <c r="K61" s="43">
        <v>1</v>
      </c>
      <c r="L61" s="43">
        <v>4</v>
      </c>
      <c r="M61" s="43">
        <v>2</v>
      </c>
      <c r="N61" s="43">
        <v>2</v>
      </c>
      <c r="O61" s="43">
        <v>0</v>
      </c>
      <c r="P61" s="43">
        <v>17</v>
      </c>
      <c r="Q61" s="43">
        <v>74</v>
      </c>
      <c r="R61" s="44">
        <v>54.41</v>
      </c>
      <c r="S61" s="35"/>
      <c r="T61" s="35"/>
      <c r="U61" s="35"/>
      <c r="V61" s="35"/>
    </row>
    <row r="62" spans="1:22" s="36" customFormat="1" ht="12.75">
      <c r="A62" s="37">
        <v>11</v>
      </c>
      <c r="B62" s="38" t="s">
        <v>73</v>
      </c>
      <c r="C62" s="39" t="s">
        <v>51</v>
      </c>
      <c r="D62" s="40">
        <v>5</v>
      </c>
      <c r="E62" s="40">
        <v>5</v>
      </c>
      <c r="F62" s="41">
        <v>100</v>
      </c>
      <c r="G62" s="40">
        <v>2</v>
      </c>
      <c r="H62" s="40">
        <v>0</v>
      </c>
      <c r="I62" s="40">
        <v>0</v>
      </c>
      <c r="J62" s="40">
        <v>1</v>
      </c>
      <c r="K62" s="40">
        <v>1</v>
      </c>
      <c r="L62" s="40">
        <v>0</v>
      </c>
      <c r="M62" s="40">
        <v>1</v>
      </c>
      <c r="N62" s="40">
        <v>0</v>
      </c>
      <c r="O62" s="40">
        <v>0</v>
      </c>
      <c r="P62" s="40">
        <v>5</v>
      </c>
      <c r="Q62" s="40">
        <v>27</v>
      </c>
      <c r="R62" s="41">
        <v>67.5</v>
      </c>
      <c r="S62" s="35"/>
      <c r="T62" s="35"/>
      <c r="U62" s="35"/>
      <c r="V62" s="35"/>
    </row>
    <row r="63" spans="1:22" s="36" customFormat="1" ht="12.75">
      <c r="A63" s="37"/>
      <c r="B63" s="38"/>
      <c r="C63" s="39" t="s">
        <v>52</v>
      </c>
      <c r="D63" s="40">
        <v>3</v>
      </c>
      <c r="E63" s="40">
        <v>3</v>
      </c>
      <c r="F63" s="41">
        <v>100</v>
      </c>
      <c r="G63" s="40">
        <v>1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2</v>
      </c>
      <c r="N63" s="40">
        <v>0</v>
      </c>
      <c r="O63" s="40">
        <v>0</v>
      </c>
      <c r="P63" s="40">
        <v>3</v>
      </c>
      <c r="Q63" s="40">
        <v>12</v>
      </c>
      <c r="R63" s="41">
        <v>50</v>
      </c>
      <c r="S63" s="35"/>
      <c r="T63" s="35"/>
      <c r="U63" s="35"/>
      <c r="V63" s="35"/>
    </row>
    <row r="64" spans="1:22" s="36" customFormat="1" ht="12.75">
      <c r="A64" s="37"/>
      <c r="B64" s="38"/>
      <c r="C64" s="42" t="s">
        <v>53</v>
      </c>
      <c r="D64" s="43">
        <v>8</v>
      </c>
      <c r="E64" s="43">
        <v>8</v>
      </c>
      <c r="F64" s="44">
        <v>100</v>
      </c>
      <c r="G64" s="43">
        <v>3</v>
      </c>
      <c r="H64" s="43">
        <v>0</v>
      </c>
      <c r="I64" s="43">
        <v>0</v>
      </c>
      <c r="J64" s="43">
        <v>1</v>
      </c>
      <c r="K64" s="43">
        <v>1</v>
      </c>
      <c r="L64" s="43">
        <v>0</v>
      </c>
      <c r="M64" s="43">
        <v>3</v>
      </c>
      <c r="N64" s="43">
        <v>0</v>
      </c>
      <c r="O64" s="43">
        <v>0</v>
      </c>
      <c r="P64" s="43">
        <v>8</v>
      </c>
      <c r="Q64" s="43">
        <v>39</v>
      </c>
      <c r="R64" s="44">
        <v>60.94</v>
      </c>
      <c r="S64" s="35"/>
      <c r="T64" s="57"/>
      <c r="U64" s="57"/>
      <c r="V64" s="57"/>
    </row>
    <row r="65" spans="1:22" s="36" customFormat="1" ht="12.75">
      <c r="A65" s="46" t="s">
        <v>61</v>
      </c>
      <c r="B65" s="46"/>
      <c r="C65" s="47" t="s">
        <v>51</v>
      </c>
      <c r="D65" s="48">
        <f>IFERROR(SUMIF($C$5:$C$37,$C$38,D32:D64),"")</f>
        <v>168</v>
      </c>
      <c r="E65" s="48">
        <f>IFERROR(SUMIF($C$5:$C$37,$C$38,E32:E64),"")</f>
        <v>168</v>
      </c>
      <c r="F65" s="49">
        <f>IFERROR(IFERROR(IF(D65&gt;0,ROUND((E65/D65)*100,2),0),""),"")</f>
        <v>100</v>
      </c>
      <c r="G65" s="48">
        <f t="shared" ref="G65:Q65" si="3">IFERROR(SUMIF($C$5:$C$37,$C$38,G32:G64),"")</f>
        <v>8</v>
      </c>
      <c r="H65" s="48">
        <f t="shared" si="3"/>
        <v>21</v>
      </c>
      <c r="I65" s="48">
        <f t="shared" si="3"/>
        <v>30</v>
      </c>
      <c r="J65" s="48">
        <f t="shared" si="3"/>
        <v>29</v>
      </c>
      <c r="K65" s="48">
        <f t="shared" si="3"/>
        <v>32</v>
      </c>
      <c r="L65" s="48">
        <f t="shared" si="3"/>
        <v>28</v>
      </c>
      <c r="M65" s="48">
        <f t="shared" si="3"/>
        <v>16</v>
      </c>
      <c r="N65" s="48">
        <f t="shared" si="3"/>
        <v>4</v>
      </c>
      <c r="O65" s="48">
        <f t="shared" si="3"/>
        <v>0</v>
      </c>
      <c r="P65" s="48">
        <f t="shared" si="3"/>
        <v>168</v>
      </c>
      <c r="Q65" s="48">
        <f t="shared" si="3"/>
        <v>784</v>
      </c>
      <c r="R65" s="49">
        <f>IFERROR(IF(D65&gt;0,ROUND((Q65/D65)*12.5,2),0),"")</f>
        <v>58.33</v>
      </c>
      <c r="S65" s="35"/>
      <c r="T65" s="57"/>
      <c r="U65" s="57"/>
      <c r="V65" s="57"/>
    </row>
    <row r="66" spans="1:22" s="36" customFormat="1" ht="12.75">
      <c r="A66" s="46"/>
      <c r="B66" s="46"/>
      <c r="C66" s="47" t="s">
        <v>52</v>
      </c>
      <c r="D66" s="48">
        <f>IFERROR(SUMIF($C$5:$C$37,$C$39,D32:D64),"")</f>
        <v>107</v>
      </c>
      <c r="E66" s="48">
        <f>IFERROR(SUMIF($C$5:$C$37,$C$39,E32:E64),"")</f>
        <v>107</v>
      </c>
      <c r="F66" s="49">
        <f>IFERROR(IF(D66&gt;0,ROUND((E66/D66)*100,2),0),"")</f>
        <v>100</v>
      </c>
      <c r="G66" s="48">
        <f t="shared" ref="G66:Q66" si="4">IFERROR(SUMIF($C$5:$C$37,$C$39,G32:G64),"")</f>
        <v>14</v>
      </c>
      <c r="H66" s="48">
        <f t="shared" si="4"/>
        <v>22</v>
      </c>
      <c r="I66" s="48">
        <f t="shared" si="4"/>
        <v>15</v>
      </c>
      <c r="J66" s="48">
        <f t="shared" si="4"/>
        <v>14</v>
      </c>
      <c r="K66" s="48">
        <f t="shared" si="4"/>
        <v>14</v>
      </c>
      <c r="L66" s="48">
        <f t="shared" si="4"/>
        <v>8</v>
      </c>
      <c r="M66" s="48">
        <f t="shared" si="4"/>
        <v>12</v>
      </c>
      <c r="N66" s="48">
        <f t="shared" si="4"/>
        <v>8</v>
      </c>
      <c r="O66" s="48">
        <f t="shared" si="4"/>
        <v>0</v>
      </c>
      <c r="P66" s="48">
        <f t="shared" si="4"/>
        <v>107</v>
      </c>
      <c r="Q66" s="48">
        <f t="shared" si="4"/>
        <v>538</v>
      </c>
      <c r="R66" s="49">
        <f>IFERROR(IF(D66&gt;0,ROUND((Q66/D66)*12.5,2),0),"")</f>
        <v>62.85</v>
      </c>
      <c r="S66" s="35"/>
      <c r="T66" s="57"/>
      <c r="U66" s="57"/>
      <c r="V66" s="57"/>
    </row>
    <row r="67" spans="1:22" ht="12.75">
      <c r="A67" s="46"/>
      <c r="B67" s="46"/>
      <c r="C67" s="47" t="s">
        <v>53</v>
      </c>
      <c r="D67" s="48">
        <f>IFERROR(SUMIF($C$5:$C$37,$C$40,D32:D64),"")</f>
        <v>275</v>
      </c>
      <c r="E67" s="48">
        <f>IFERROR(SUMIF($C$5:$C$37,$C$40,E32:E64),"")</f>
        <v>275</v>
      </c>
      <c r="F67" s="49">
        <f>IFERROR(IF(D67&gt;0,ROUND((E67/D67)*100,2),0),"")</f>
        <v>100</v>
      </c>
      <c r="G67" s="48">
        <f t="shared" ref="G67:Q67" si="5">IFERROR(SUMIF($C$5:$C$37,$C$40,G32:G64),"")</f>
        <v>22</v>
      </c>
      <c r="H67" s="48">
        <f t="shared" si="5"/>
        <v>43</v>
      </c>
      <c r="I67" s="48">
        <f t="shared" si="5"/>
        <v>45</v>
      </c>
      <c r="J67" s="48">
        <f t="shared" si="5"/>
        <v>43</v>
      </c>
      <c r="K67" s="48">
        <f t="shared" si="5"/>
        <v>46</v>
      </c>
      <c r="L67" s="48">
        <f t="shared" si="5"/>
        <v>36</v>
      </c>
      <c r="M67" s="48">
        <f t="shared" si="5"/>
        <v>28</v>
      </c>
      <c r="N67" s="48">
        <f t="shared" si="5"/>
        <v>12</v>
      </c>
      <c r="O67" s="48">
        <f t="shared" si="5"/>
        <v>0</v>
      </c>
      <c r="P67" s="48">
        <f t="shared" si="5"/>
        <v>275</v>
      </c>
      <c r="Q67" s="48">
        <f t="shared" si="5"/>
        <v>1322</v>
      </c>
      <c r="R67" s="51">
        <f>IFERROR(IF(D67&gt;0,ROUND((Q67/D67)*12.5,2),0),"")</f>
        <v>60.09</v>
      </c>
    </row>
    <row r="1011" spans="1:22" ht="19.5">
      <c r="S1011" s="61"/>
      <c r="T1011" s="61"/>
      <c r="U1011" s="61"/>
      <c r="V1011" s="61"/>
    </row>
    <row r="1012" spans="1:22" ht="19.5">
      <c r="A1012" s="62"/>
      <c r="B1012" s="61"/>
      <c r="C1012" s="61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1"/>
      <c r="T1012" s="61"/>
      <c r="U1012" s="61"/>
      <c r="V1012" s="61"/>
    </row>
    <row r="1013" spans="1:22" ht="19.5">
      <c r="A1013" s="64"/>
      <c r="B1013" s="61"/>
      <c r="C1013" s="61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1"/>
      <c r="T1013" s="61"/>
      <c r="U1013" s="61"/>
      <c r="V1013" s="61"/>
    </row>
    <row r="1014" spans="1:22" ht="19.5">
      <c r="A1014" s="64"/>
      <c r="B1014" s="61"/>
      <c r="C1014" s="61"/>
      <c r="D1014" s="63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1"/>
      <c r="T1014" s="61"/>
      <c r="U1014" s="61"/>
      <c r="V1014" s="61"/>
    </row>
    <row r="1015" spans="1:22" ht="19.5">
      <c r="A1015" s="64"/>
      <c r="B1015" s="61"/>
      <c r="C1015" s="61"/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1"/>
      <c r="T1015" s="61"/>
      <c r="U1015" s="61"/>
      <c r="V1015" s="61"/>
    </row>
    <row r="1016" spans="1:22" ht="19.5">
      <c r="A1016" s="64"/>
      <c r="B1016" s="61"/>
      <c r="C1016" s="61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1"/>
      <c r="T1016" s="61"/>
      <c r="U1016" s="61"/>
      <c r="V1016" s="61"/>
    </row>
    <row r="1017" spans="1:22" ht="19.5">
      <c r="A1017" s="64"/>
      <c r="B1017" s="61"/>
      <c r="C1017" s="61"/>
      <c r="D1017" s="63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1"/>
      <c r="T1017" s="61"/>
      <c r="U1017" s="61"/>
      <c r="V1017" s="61"/>
    </row>
    <row r="1018" spans="1:22" ht="19.5">
      <c r="A1018" s="64"/>
      <c r="B1018" s="61"/>
      <c r="C1018" s="61"/>
      <c r="D1018" s="63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1"/>
      <c r="T1018" s="61"/>
      <c r="U1018" s="61"/>
      <c r="V1018" s="61"/>
    </row>
    <row r="1019" spans="1:22" ht="19.5">
      <c r="A1019" s="64"/>
      <c r="B1019" s="61"/>
      <c r="C1019" s="61"/>
      <c r="D1019" s="63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1"/>
      <c r="T1019" s="61"/>
      <c r="U1019" s="61"/>
      <c r="V1019" s="61"/>
    </row>
    <row r="1020" spans="1:22" ht="19.5">
      <c r="A1020" s="64"/>
      <c r="B1020" s="61"/>
      <c r="C1020" s="61"/>
      <c r="D1020" s="63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1"/>
      <c r="T1020" s="61"/>
      <c r="U1020" s="61"/>
      <c r="V1020" s="61"/>
    </row>
    <row r="1021" spans="1:22" ht="19.5">
      <c r="A1021" s="64"/>
      <c r="B1021" s="61"/>
      <c r="C1021" s="61"/>
      <c r="D1021" s="63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1"/>
      <c r="T1021" s="61"/>
      <c r="U1021" s="61"/>
      <c r="V1021" s="61"/>
    </row>
    <row r="1022" spans="1:22" ht="19.5">
      <c r="A1022" s="64"/>
      <c r="B1022" s="61"/>
      <c r="C1022" s="61"/>
      <c r="D1022" s="63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1"/>
      <c r="T1022" s="61"/>
      <c r="U1022" s="61"/>
      <c r="V1022" s="61"/>
    </row>
    <row r="1023" spans="1:22" ht="19.5">
      <c r="A1023" s="64"/>
      <c r="B1023" s="61"/>
      <c r="C1023" s="61"/>
      <c r="D1023" s="63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1"/>
      <c r="T1023" s="61"/>
      <c r="U1023" s="61"/>
      <c r="V1023" s="61"/>
    </row>
    <row r="1024" spans="1:22" ht="19.5">
      <c r="A1024" s="64"/>
      <c r="B1024" s="61"/>
      <c r="C1024" s="61"/>
      <c r="D1024" s="63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1"/>
      <c r="T1024" s="61"/>
      <c r="U1024" s="61"/>
      <c r="V1024" s="61"/>
    </row>
    <row r="1025" spans="1:22" ht="19.5">
      <c r="A1025" s="64"/>
      <c r="B1025" s="61"/>
      <c r="C1025" s="61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1"/>
      <c r="T1025" s="61"/>
      <c r="U1025" s="61"/>
      <c r="V1025" s="61"/>
    </row>
    <row r="1026" spans="1:22" ht="19.5">
      <c r="A1026" s="64"/>
      <c r="B1026" s="61"/>
      <c r="C1026" s="61"/>
      <c r="D1026" s="63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1"/>
      <c r="T1026" s="61"/>
      <c r="U1026" s="61"/>
      <c r="V1026" s="61"/>
    </row>
    <row r="1027" spans="1:22" ht="19.5">
      <c r="A1027" s="64"/>
      <c r="B1027" s="61"/>
      <c r="C1027" s="61"/>
      <c r="D1027" s="63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1"/>
      <c r="T1027" s="61"/>
      <c r="U1027" s="61"/>
      <c r="V1027" s="61"/>
    </row>
    <row r="1028" spans="1:22" ht="19.5">
      <c r="A1028" s="64"/>
      <c r="B1028" s="61"/>
      <c r="C1028" s="61"/>
      <c r="D1028" s="63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1"/>
      <c r="T1028" s="61"/>
      <c r="U1028" s="61"/>
      <c r="V1028" s="61"/>
    </row>
    <row r="1029" spans="1:22" ht="19.5">
      <c r="A1029" s="64"/>
      <c r="B1029" s="61"/>
      <c r="C1029" s="61"/>
      <c r="D1029" s="63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1"/>
      <c r="T1029" s="61"/>
      <c r="U1029" s="61"/>
      <c r="V1029" s="61"/>
    </row>
    <row r="1030" spans="1:22" ht="19.5">
      <c r="A1030" s="64"/>
      <c r="B1030" s="61"/>
      <c r="C1030" s="61"/>
      <c r="D1030" s="63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1"/>
      <c r="T1030" s="61"/>
      <c r="U1030" s="61"/>
      <c r="V1030" s="61"/>
    </row>
    <row r="1031" spans="1:22" ht="19.5">
      <c r="A1031" s="64"/>
      <c r="B1031" s="61"/>
      <c r="C1031" s="61"/>
      <c r="D1031" s="63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</row>
  </sheetData>
  <mergeCells count="44">
    <mergeCell ref="A59:A61"/>
    <mergeCell ref="B59:B61"/>
    <mergeCell ref="A62:A64"/>
    <mergeCell ref="B62:B64"/>
    <mergeCell ref="A65:B67"/>
    <mergeCell ref="A50:A52"/>
    <mergeCell ref="B50:B52"/>
    <mergeCell ref="A53:A55"/>
    <mergeCell ref="B53:B55"/>
    <mergeCell ref="A56:A58"/>
    <mergeCell ref="B56:B58"/>
    <mergeCell ref="A41:A43"/>
    <mergeCell ref="B41:B43"/>
    <mergeCell ref="A44:A46"/>
    <mergeCell ref="B44:B46"/>
    <mergeCell ref="A47:A49"/>
    <mergeCell ref="B47:B49"/>
    <mergeCell ref="A30:R30"/>
    <mergeCell ref="A32:A34"/>
    <mergeCell ref="B32:B34"/>
    <mergeCell ref="A35:A37"/>
    <mergeCell ref="B35:B37"/>
    <mergeCell ref="A38:A40"/>
    <mergeCell ref="B38:B40"/>
    <mergeCell ref="A20:A22"/>
    <mergeCell ref="B20:B22"/>
    <mergeCell ref="A23:A25"/>
    <mergeCell ref="B23:B25"/>
    <mergeCell ref="A26:B28"/>
    <mergeCell ref="T26:V29"/>
    <mergeCell ref="A29:R29"/>
    <mergeCell ref="A11:A13"/>
    <mergeCell ref="B11:B13"/>
    <mergeCell ref="A14:A16"/>
    <mergeCell ref="B14:B16"/>
    <mergeCell ref="A17:A19"/>
    <mergeCell ref="B17:B19"/>
    <mergeCell ref="A1:R1"/>
    <mergeCell ref="A2:R2"/>
    <mergeCell ref="A3:R3"/>
    <mergeCell ref="A5:A7"/>
    <mergeCell ref="B5:B7"/>
    <mergeCell ref="A8:A10"/>
    <mergeCell ref="B8:B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2021-09-07T07:48:37Z</dcterms:created>
  <dcterms:modified xsi:type="dcterms:W3CDTF">2021-09-07T07:54:12Z</dcterms:modified>
</cp:coreProperties>
</file>